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X:\fund\ندای ثابت کیان\گزارش ماهانه\1401\تیر\"/>
    </mc:Choice>
  </mc:AlternateContent>
  <xr:revisionPtr revIDLastSave="0" documentId="13_ncr:1_{A84F30EE-AAA6-4575-8E69-E7580CEE5A3D}" xr6:coauthVersionLast="47" xr6:coauthVersionMax="47" xr10:uidLastSave="{00000000-0000-0000-0000-000000000000}"/>
  <bookViews>
    <workbookView xWindow="60" yWindow="390" windowWidth="28740" windowHeight="8835" tabRatio="810" activeTab="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بانکی'!$A$7:$M$7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</definedName>
    <definedName name="_xlnm.Print_Area" localSheetId="1">' سهام'!$A$1:$W$12</definedName>
    <definedName name="_xlnm.Print_Area" localSheetId="2">اوراق!$A$1:$AG$13</definedName>
    <definedName name="_xlnm.Print_Area" localSheetId="3">'تعدیل اوراق'!$A$1:$M$12</definedName>
    <definedName name="_xlnm.Print_Area" localSheetId="12">'درآمد سپرده بانکی'!$A$1:$L$12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سپرده!$A$1:$S$14</definedName>
    <definedName name="_xlnm.Print_Area" localSheetId="6">'سود اوراق بهادار و سپرده بانکی'!$A$1:$Q$15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9" l="1"/>
  <c r="K9" i="19"/>
  <c r="AE12" i="17"/>
  <c r="I9" i="19"/>
  <c r="Q7" i="13" l="1"/>
  <c r="Q10" i="2"/>
  <c r="Q11" i="2"/>
  <c r="Q9" i="2"/>
  <c r="K10" i="13"/>
  <c r="G13" i="13"/>
  <c r="O12" i="17"/>
  <c r="Q12" i="17"/>
  <c r="T12" i="17"/>
  <c r="W12" i="17"/>
  <c r="E8" i="11"/>
  <c r="I10" i="6"/>
  <c r="Q11" i="6"/>
  <c r="Q12" i="6"/>
  <c r="Q13" i="6"/>
  <c r="Q14" i="6"/>
  <c r="Q16" i="6" s="1"/>
  <c r="Q15" i="6"/>
  <c r="Q10" i="6"/>
  <c r="O16" i="6"/>
  <c r="E10" i="11"/>
  <c r="I13" i="13"/>
  <c r="I11" i="7"/>
  <c r="E9" i="11" s="1"/>
  <c r="E11" i="7"/>
  <c r="G8" i="7" s="1"/>
  <c r="M16" i="6"/>
  <c r="K16" i="6"/>
  <c r="G16" i="6"/>
  <c r="E16" i="6"/>
  <c r="C16" i="6"/>
  <c r="Q10" i="14"/>
  <c r="O10" i="14"/>
  <c r="M10" i="14"/>
  <c r="I10" i="14"/>
  <c r="G10" i="14"/>
  <c r="E10" i="14"/>
  <c r="Q12" i="15"/>
  <c r="O12" i="15"/>
  <c r="M12" i="15"/>
  <c r="I12" i="15"/>
  <c r="G12" i="15"/>
  <c r="E12" i="15"/>
  <c r="O13" i="13"/>
  <c r="M13" i="13"/>
  <c r="K8" i="13"/>
  <c r="K9" i="13"/>
  <c r="K11" i="13"/>
  <c r="K12" i="13"/>
  <c r="K7" i="13"/>
  <c r="Q8" i="13"/>
  <c r="Q9" i="13"/>
  <c r="Q10" i="13"/>
  <c r="Q11" i="13"/>
  <c r="Q12" i="13"/>
  <c r="I8" i="15"/>
  <c r="I9" i="15"/>
  <c r="I10" i="15"/>
  <c r="I11" i="15"/>
  <c r="I7" i="15"/>
  <c r="Q8" i="15"/>
  <c r="Q9" i="15"/>
  <c r="Q10" i="15"/>
  <c r="Q11" i="15"/>
  <c r="Q7" i="15"/>
  <c r="I9" i="14"/>
  <c r="I8" i="14"/>
  <c r="I7" i="14"/>
  <c r="Q9" i="14"/>
  <c r="Q8" i="14"/>
  <c r="Q7" i="14"/>
  <c r="I11" i="6"/>
  <c r="I12" i="6"/>
  <c r="I13" i="6"/>
  <c r="I14" i="6"/>
  <c r="I15" i="6"/>
  <c r="I16" i="6"/>
  <c r="Q13" i="13" l="1"/>
  <c r="K13" i="13"/>
  <c r="G9" i="7"/>
  <c r="G10" i="7"/>
  <c r="G11" i="7" l="1"/>
  <c r="I10" i="11"/>
  <c r="I9" i="11"/>
  <c r="G9" i="11"/>
  <c r="G10" i="11"/>
  <c r="E7" i="11"/>
  <c r="I7" i="11" l="1"/>
  <c r="E11" i="11"/>
  <c r="G7" i="11"/>
  <c r="AC12" i="17"/>
  <c r="Q12" i="2"/>
  <c r="O12" i="2"/>
  <c r="M12" i="2"/>
  <c r="K12" i="2"/>
  <c r="E9" i="8"/>
  <c r="C9" i="8"/>
  <c r="I10" i="19"/>
  <c r="I8" i="11" l="1"/>
  <c r="G8" i="11"/>
  <c r="AG9" i="17"/>
  <c r="AG10" i="17"/>
  <c r="AG11" i="17"/>
  <c r="AG12" i="17" l="1"/>
  <c r="A3" i="19" l="1"/>
  <c r="A3" i="17"/>
  <c r="K8" i="7" l="1"/>
  <c r="K9" i="7"/>
  <c r="S10" i="2" l="1"/>
  <c r="S11" i="2"/>
  <c r="S9" i="2"/>
  <c r="S12" i="2" l="1"/>
  <c r="W10" i="1"/>
  <c r="K10" i="7" l="1"/>
  <c r="K11" i="7" s="1"/>
  <c r="Q9" i="18" l="1"/>
  <c r="S8" i="18"/>
  <c r="M8" i="18"/>
  <c r="S11" i="5"/>
  <c r="I11" i="5"/>
  <c r="G11" i="11" l="1"/>
  <c r="M9" i="18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U12" i="5" l="1"/>
  <c r="K12" i="5" l="1"/>
  <c r="P13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I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<sst xmlns="http://schemas.openxmlformats.org/spreadsheetml/2006/main" count="302" uniqueCount="141">
  <si>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</si>
  <si>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</si>
  <si>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</si>
  <si>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</si>
  <si>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</si>
  <si>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</si>
  <si>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</si>
  <si>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</si>
  <si>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</si>
  <si>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</si>
  <si>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</si>
  <si>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</si>
  <si>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</si>
  <si>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</si>
  <si>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</si>
  <si>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</si>
  <si>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</si>
  <si>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</si>
  <si>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</si>
  <si>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</si>
  <si>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</si>
  <si>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</si>
  <si>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</si>
  <si>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</si>
  <si>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</si>
  <si>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</si>
  <si>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</si>
  <si>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</si>
  <si>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</si>
  <si>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</si>
  <si>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</si>
  <si>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</si>
  <si>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</si>
  <si>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</si>
  <si>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</si>
  <si>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</si>
  <si>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</si>
  <si>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</si>
  <si>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</si>
  <si>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</si>
  <si>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</si>
  <si>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</si>
  <si>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</si>
  <si>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</si>
  <si>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</si>
  <si>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</si>
  <si>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</si>
  <si>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</si>
  <si>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</si>
  <si>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</si>
  <si>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</si>
  <si>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</si>
  <si>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</si>
  <si>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</si>
  <si>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</si>
  <si>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</si>
  <si>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</si>
  <si>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</si>
  <si>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</si>
  <si>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</si>
  <si>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</si>
  <si>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</si>
  <si>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</si>
  <si>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</si>
  <si>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</si>
  <si>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</si>
  <si>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</si>
  <si>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</si>
  <si>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</si>
  <si>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</si>
  <si>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</si>
  <si>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</si>
  <si>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</si>
  <si>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</si>
  <si>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</si>
  <si>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</si>
  <si>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</si>
  <si>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</si>
  <si>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</si>
  <si>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</si>
  <si>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</si>
  <si>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</si>
  <si>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</si>
  <si>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</si>
  <si>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</si>
  <si>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</si>
  <si>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</si>
  <si>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</si>
  <si>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</si>
  <si>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</si>
  <si>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</si>
  <si>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</si>
  <si>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</si>
  <si>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</si>
  <si>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</si>
  <si>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</si>
  <si>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</si>
  <si>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</si>
  <si>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</si>
  <si>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</si>
  <si>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1398/05/03</t>
  </si>
  <si>
    <t>1401/05/03</t>
  </si>
  <si>
    <t>مرابحه عام دولت3-ش.خ 0103 (اراد35)</t>
  </si>
  <si>
    <t>1401/03/03</t>
  </si>
  <si>
    <t>صکوک اجاره غدیر 408 (صغدیر408)</t>
  </si>
  <si>
    <t>1400/08/26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</si>
  <si>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</si>
  <si>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</si>
  <si>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</si>
  <si>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</si>
  <si>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</si>
  <si>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</si>
  <si>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</si>
  <si>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بلند مدت</t>
  </si>
  <si>
    <t>پاسارگاد بلند مدت</t>
  </si>
  <si>
    <t>تعدیل کارمزد کارگزاری‫</t>
  </si>
  <si>
    <t xml:space="preserve">پاسارگاد </t>
  </si>
  <si>
    <t>1401/01/10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</si>
  <si>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</si>
  <si>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</si>
  <si>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</si>
  <si>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</si>
  <si>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</si>
  <si>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</si>
  <si>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تا تاریخ سررسید ثبت می گردد.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</si>
  <si>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</si>
  <si>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</si>
  <si>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‫قیمت
پایانی</t>
  </si>
  <si>
    <t>1401/03/31</t>
  </si>
  <si>
    <t>اجاره غدیر ایرانیان 14050114 (غدیر05)</t>
  </si>
  <si>
    <t>1401/01/14</t>
  </si>
  <si>
    <t>1405/01/14</t>
  </si>
  <si>
    <t>اجاره غدیر ایرانیان14050114</t>
  </si>
  <si>
    <t>2099012152272681</t>
  </si>
  <si>
    <t>منتهی به 1401/04/31</t>
  </si>
  <si>
    <t>1401/04/31</t>
  </si>
  <si>
    <t>برای ماه منتهی به 1401/04/31</t>
  </si>
  <si>
    <t>طی تیر ماه</t>
  </si>
  <si>
    <t>از ابتدای سال مالی تا پایان تیر ماه</t>
  </si>
  <si>
    <t>‫1401/04/31</t>
  </si>
  <si>
    <t>از ابتدای سال مالی تا تیر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</si>
</sst>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00%"/>
  </numFmts>
  <fonts count="5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b/>
      <sz val="12"/>
      <color rgb="FFFF0000"/>
      <name val="B Mitra"/>
      <charset val="178"/>
    </font>
    <font>
      <sz val="11"/>
      <color theme="9" tint="-0.499984740745262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1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 applyAlignment="1"/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6" fillId="0" borderId="18" xfId="0" applyNumberFormat="1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center"/>
    </xf>
    <xf numFmtId="164" fontId="46" fillId="0" borderId="1" xfId="0" applyNumberFormat="1" applyFont="1" applyFill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37" fontId="46" fillId="0" borderId="19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center"/>
    </xf>
    <xf numFmtId="164" fontId="46" fillId="0" borderId="0" xfId="0" applyNumberFormat="1" applyFont="1" applyFill="1" applyBorder="1" applyAlignment="1">
      <alignment horizontal="left" vertical="center" wrapText="1" shrinkToFit="1"/>
    </xf>
    <xf numFmtId="0" fontId="48" fillId="0" borderId="0" xfId="0" applyFont="1" applyBorder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3" fontId="14" fillId="0" borderId="0" xfId="0" applyNumberFormat="1" applyFont="1" applyFill="1"/>
    <xf numFmtId="164" fontId="54" fillId="0" borderId="0" xfId="1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3" fontId="43" fillId="0" borderId="0" xfId="0" applyNumberFormat="1" applyFont="1"/>
    <xf numFmtId="0" fontId="47" fillId="0" borderId="0" xfId="0" applyFont="1" applyFill="1" applyBorder="1" applyAlignment="1">
      <alignment horizontal="center"/>
    </xf>
    <xf numFmtId="168" fontId="46" fillId="0" borderId="0" xfId="0" applyNumberFormat="1" applyFont="1" applyFill="1" applyBorder="1" applyAlignment="1">
      <alignment horizontal="left" vertical="center" wrapText="1" shrinkToFit="1"/>
    </xf>
    <xf numFmtId="0" fontId="47" fillId="0" borderId="1" xfId="0" applyFont="1" applyFill="1" applyBorder="1" applyAlignment="1">
      <alignment horizontal="center"/>
    </xf>
    <xf numFmtId="168" fontId="46" fillId="0" borderId="1" xfId="0" applyNumberFormat="1" applyFont="1" applyFill="1" applyBorder="1" applyAlignment="1">
      <alignment horizontal="left" vertical="center" wrapText="1" shrinkToFit="1"/>
    </xf>
    <xf numFmtId="37" fontId="44" fillId="0" borderId="15" xfId="0" applyNumberFormat="1" applyFont="1" applyFill="1" applyBorder="1" applyAlignment="1">
      <alignment horizontal="center" vertical="center" wrapText="1"/>
    </xf>
    <xf numFmtId="0" fontId="45" fillId="0" borderId="3" xfId="0" applyFont="1" applyFill="1" applyBorder="1"/>
    <xf numFmtId="37" fontId="44" fillId="0" borderId="17" xfId="0" applyNumberFormat="1" applyFont="1" applyFill="1" applyBorder="1" applyAlignment="1">
      <alignment horizontal="center" vertical="center"/>
    </xf>
    <xf numFmtId="169" fontId="10" fillId="0" borderId="0" xfId="2" applyNumberFormat="1" applyFont="1" applyFill="1" applyAlignment="1">
      <alignment horizontal="center" vertical="center"/>
    </xf>
    <xf numFmtId="164" fontId="55" fillId="0" borderId="0" xfId="1" applyNumberFormat="1" applyFont="1" applyAlignment="1"/>
    <xf numFmtId="164" fontId="14" fillId="0" borderId="0" xfId="0" applyNumberFormat="1" applyFont="1"/>
    <xf numFmtId="3" fontId="14" fillId="0" borderId="0" xfId="0" applyNumberFormat="1" applyFont="1"/>
    <xf numFmtId="164" fontId="6" fillId="0" borderId="0" xfId="0" applyNumberFormat="1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37" fontId="46" fillId="0" borderId="21" xfId="0" applyNumberFormat="1" applyFont="1" applyBorder="1" applyAlignment="1">
      <alignment horizontal="center" vertical="center" wrapText="1"/>
    </xf>
    <xf numFmtId="37" fontId="46" fillId="0" borderId="20" xfId="0" applyNumberFormat="1" applyFont="1" applyBorder="1" applyAlignment="1">
      <alignment horizontal="center" vertical="center" wrapText="1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view="pageBreakPreview" topLeftCell="A10" zoomScaleNormal="100" zoomScaleSheetLayoutView="100" workbookViewId="0">
      <selection activeCell="E33" sqref="E33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78" t="s">
        <v>75</v>
      </c>
      <c r="B24" s="278"/>
      <c r="C24" s="278"/>
      <c r="D24" s="278"/>
      <c r="E24" s="278"/>
      <c r="F24" s="278"/>
      <c r="G24" s="278"/>
      <c r="H24" s="278"/>
      <c r="I24" s="278"/>
      <c r="J24" s="278"/>
      <c r="K24" s="39"/>
      <c r="L24" s="39"/>
    </row>
    <row r="25" spans="1:13" ht="15" customHeight="1">
      <c r="A25" s="278"/>
      <c r="B25" s="278"/>
      <c r="C25" s="278"/>
      <c r="D25" s="278"/>
      <c r="E25" s="278"/>
      <c r="F25" s="278"/>
      <c r="G25" s="278"/>
      <c r="H25" s="278"/>
      <c r="I25" s="278"/>
      <c r="J25" s="278"/>
      <c r="K25" s="39"/>
      <c r="L25" s="39"/>
    </row>
    <row r="26" spans="1:13" ht="15" customHeight="1">
      <c r="A26" s="278"/>
      <c r="B26" s="278"/>
      <c r="C26" s="278"/>
      <c r="D26" s="278"/>
      <c r="E26" s="278"/>
      <c r="F26" s="278"/>
      <c r="G26" s="278"/>
      <c r="H26" s="278"/>
      <c r="I26" s="278"/>
      <c r="J26" s="278"/>
      <c r="K26" s="39"/>
      <c r="L26" s="39"/>
    </row>
    <row r="28" spans="1:13" ht="15" customHeight="1">
      <c r="A28" s="278" t="s">
        <v>134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</row>
    <row r="29" spans="1:13" ht="15" customHeight="1">
      <c r="A29" s="278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0" spans="1:13" ht="15" customHeight="1">
      <c r="A30" s="278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</row>
    <row r="31" spans="1:13" ht="15" customHeight="1">
      <c r="A31" s="278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S25"/>
  <sheetViews>
    <sheetView rightToLeft="1" view="pageBreakPreview" zoomScale="85" zoomScaleNormal="100" zoomScaleSheetLayoutView="85" workbookViewId="0">
      <selection activeCell="O16" sqref="O16"/>
    </sheetView>
  </sheetViews>
  <sheetFormatPr defaultColWidth="9.140625" defaultRowHeight="21.75"/>
  <cols>
    <col min="1" max="1" width="33.5703125" style="186" customWidth="1"/>
    <col min="2" max="2" width="0.5703125" style="186" customWidth="1"/>
    <col min="3" max="3" width="17.7109375" style="31" bestFit="1" customWidth="1"/>
    <col min="4" max="4" width="0.85546875" style="31" customWidth="1"/>
    <col min="5" max="5" width="25.7109375" style="31" bestFit="1" customWidth="1"/>
    <col min="6" max="6" width="0.85546875" style="31" customWidth="1"/>
    <col min="7" max="7" width="25.7109375" style="31" bestFit="1" customWidth="1"/>
    <col min="8" max="8" width="0.7109375" style="31" customWidth="1"/>
    <col min="9" max="9" width="25.140625" style="31" customWidth="1"/>
    <col min="10" max="10" width="1.42578125" style="31" customWidth="1"/>
    <col min="11" max="11" width="17.7109375" style="31" bestFit="1" customWidth="1"/>
    <col min="12" max="12" width="1.140625" style="31" customWidth="1"/>
    <col min="13" max="13" width="25.7109375" style="31" bestFit="1" customWidth="1"/>
    <col min="14" max="14" width="1" style="31" customWidth="1"/>
    <col min="15" max="15" width="25.7109375" style="31" bestFit="1" customWidth="1"/>
    <col min="16" max="16" width="1.140625" style="31" customWidth="1"/>
    <col min="17" max="17" width="25.7109375" style="31" bestFit="1" customWidth="1"/>
    <col min="18" max="18" width="14.5703125" style="186" bestFit="1" customWidth="1"/>
    <col min="19" max="16384" width="9.140625" style="186"/>
  </cols>
  <sheetData>
    <row r="1" spans="1:19" ht="22.5">
      <c r="A1" s="338" t="s">
        <v>92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9" ht="22.5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9" ht="22.5">
      <c r="A3" s="338" t="str">
        <f>' سهام'!A3:W3</f>
        <v>برای ماه منتهی به 1401/04/31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</row>
    <row r="4" spans="1:19">
      <c r="A4" s="321" t="s">
        <v>64</v>
      </c>
      <c r="B4" s="321"/>
      <c r="C4" s="321"/>
      <c r="D4" s="321"/>
      <c r="E4" s="321"/>
      <c r="F4" s="321"/>
      <c r="G4" s="321"/>
      <c r="H4" s="321"/>
    </row>
    <row r="5" spans="1:19" ht="16.5" customHeight="1" thickBot="1">
      <c r="A5" s="49"/>
      <c r="B5" s="49"/>
      <c r="C5" s="349" t="s">
        <v>137</v>
      </c>
      <c r="D5" s="349"/>
      <c r="E5" s="349"/>
      <c r="F5" s="349"/>
      <c r="G5" s="349"/>
      <c r="H5" s="349"/>
      <c r="I5" s="349"/>
      <c r="K5" s="343" t="s">
        <v>138</v>
      </c>
      <c r="L5" s="343"/>
      <c r="M5" s="343"/>
      <c r="N5" s="343"/>
      <c r="O5" s="343"/>
      <c r="P5" s="343"/>
      <c r="Q5" s="343"/>
    </row>
    <row r="6" spans="1:19" ht="27" customHeight="1" thickBot="1">
      <c r="A6" s="206" t="s">
        <v>38</v>
      </c>
      <c r="B6" s="206"/>
      <c r="C6" s="252" t="s">
        <v>3</v>
      </c>
      <c r="D6" s="191"/>
      <c r="E6" s="253" t="s">
        <v>21</v>
      </c>
      <c r="F6" s="191"/>
      <c r="G6" s="252" t="s">
        <v>42</v>
      </c>
      <c r="H6" s="191"/>
      <c r="I6" s="254" t="s">
        <v>43</v>
      </c>
      <c r="K6" s="252" t="s">
        <v>3</v>
      </c>
      <c r="L6" s="191"/>
      <c r="M6" s="253" t="s">
        <v>21</v>
      </c>
      <c r="N6" s="191"/>
      <c r="O6" s="252" t="s">
        <v>42</v>
      </c>
      <c r="P6" s="191"/>
      <c r="Q6" s="254" t="s">
        <v>43</v>
      </c>
    </row>
    <row r="7" spans="1:19">
      <c r="A7" s="207" t="s">
        <v>129</v>
      </c>
      <c r="C7" s="165">
        <v>200000</v>
      </c>
      <c r="D7" s="165"/>
      <c r="E7" s="165">
        <v>194976628817</v>
      </c>
      <c r="F7" s="165"/>
      <c r="G7" s="165">
        <v>-194578101063</v>
      </c>
      <c r="H7" s="165"/>
      <c r="I7" s="165">
        <f>E7+G7</f>
        <v>398527754</v>
      </c>
      <c r="J7" s="165"/>
      <c r="K7" s="165">
        <v>200000</v>
      </c>
      <c r="L7" s="165"/>
      <c r="M7" s="165">
        <v>194976628817</v>
      </c>
      <c r="N7" s="165"/>
      <c r="O7" s="165">
        <v>-194380650000</v>
      </c>
      <c r="P7" s="165"/>
      <c r="Q7" s="165">
        <f>M7+O7</f>
        <v>595978817</v>
      </c>
      <c r="R7" s="159"/>
      <c r="S7" s="188"/>
    </row>
    <row r="8" spans="1:19">
      <c r="A8" s="207" t="s">
        <v>104</v>
      </c>
      <c r="C8" s="165">
        <v>230000</v>
      </c>
      <c r="D8" s="165"/>
      <c r="E8" s="165">
        <v>213455021491</v>
      </c>
      <c r="F8" s="165"/>
      <c r="G8" s="165">
        <v>-214984735893</v>
      </c>
      <c r="H8" s="165"/>
      <c r="I8" s="165">
        <f>E8+G8</f>
        <v>-1529714402</v>
      </c>
      <c r="J8" s="165"/>
      <c r="K8" s="165">
        <v>230000</v>
      </c>
      <c r="L8" s="165"/>
      <c r="M8" s="165">
        <v>213455021491</v>
      </c>
      <c r="N8" s="165"/>
      <c r="O8" s="165">
        <v>-213422497500</v>
      </c>
      <c r="P8" s="165"/>
      <c r="Q8" s="165">
        <f>M8+O8</f>
        <v>32523991</v>
      </c>
      <c r="R8" s="159"/>
      <c r="S8" s="188"/>
    </row>
    <row r="9" spans="1:19">
      <c r="A9" s="207" t="s">
        <v>98</v>
      </c>
      <c r="C9" s="165">
        <v>1500</v>
      </c>
      <c r="D9" s="165"/>
      <c r="E9" s="165">
        <v>1494299111</v>
      </c>
      <c r="F9" s="165"/>
      <c r="G9" s="165">
        <v>-1471653216</v>
      </c>
      <c r="H9" s="165"/>
      <c r="I9" s="165">
        <f>E9+G9</f>
        <v>22645895</v>
      </c>
      <c r="J9" s="165"/>
      <c r="K9" s="165">
        <v>1500</v>
      </c>
      <c r="L9" s="165"/>
      <c r="M9" s="165">
        <v>1494299111</v>
      </c>
      <c r="N9" s="165"/>
      <c r="O9" s="165">
        <v>-1410405589</v>
      </c>
      <c r="P9" s="165"/>
      <c r="Q9" s="165">
        <f>M9+O9</f>
        <v>83893522</v>
      </c>
      <c r="R9" s="159"/>
      <c r="S9" s="188"/>
    </row>
    <row r="10" spans="1:19" ht="23.25" thickBot="1">
      <c r="A10" s="208"/>
      <c r="B10" s="208"/>
      <c r="C10" s="208"/>
      <c r="D10" s="208"/>
      <c r="E10" s="209">
        <f>SUM(E7:E9)</f>
        <v>409925949419</v>
      </c>
      <c r="F10" s="210"/>
      <c r="G10" s="209">
        <f>SUM(G7:G9)</f>
        <v>-411034490172</v>
      </c>
      <c r="H10" s="210"/>
      <c r="I10" s="209">
        <f>SUM(I7:I9)</f>
        <v>-1108540753</v>
      </c>
      <c r="J10" s="210"/>
      <c r="K10" s="208"/>
      <c r="L10" s="210"/>
      <c r="M10" s="209">
        <f>SUM(M7:M9)</f>
        <v>409925949419</v>
      </c>
      <c r="N10" s="210"/>
      <c r="O10" s="209">
        <f>SUM(O7:O9)</f>
        <v>-409213553089</v>
      </c>
      <c r="P10" s="210"/>
      <c r="Q10" s="209">
        <f>SUM(Q7:Q9)</f>
        <v>712396330</v>
      </c>
    </row>
    <row r="11" spans="1:19" ht="7.5" customHeight="1" thickTop="1">
      <c r="A11" s="49"/>
      <c r="B11" s="49"/>
    </row>
    <row r="12" spans="1:19" ht="24.75" customHeight="1">
      <c r="A12" s="346" t="s">
        <v>44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8"/>
    </row>
    <row r="13" spans="1:19">
      <c r="Q13" s="201"/>
    </row>
    <row r="14" spans="1:19" s="211" customFormat="1" ht="24">
      <c r="I14" s="165"/>
      <c r="J14" s="203"/>
      <c r="K14" s="203"/>
      <c r="L14" s="203"/>
      <c r="M14" s="203"/>
      <c r="N14" s="203"/>
      <c r="O14" s="203"/>
      <c r="P14" s="203"/>
      <c r="Q14" s="165"/>
    </row>
    <row r="15" spans="1:19">
      <c r="A15" s="15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</row>
    <row r="16" spans="1:19" ht="24">
      <c r="A16" s="155"/>
      <c r="C16" s="165"/>
      <c r="D16" s="165"/>
      <c r="E16" s="165"/>
      <c r="F16" s="165"/>
      <c r="G16" s="165"/>
      <c r="H16" s="165"/>
      <c r="I16" s="204"/>
      <c r="J16" s="204"/>
      <c r="K16" s="204"/>
      <c r="L16" s="204"/>
      <c r="M16" s="204"/>
      <c r="N16" s="204"/>
      <c r="O16" s="204"/>
      <c r="P16" s="204"/>
      <c r="Q16" s="204"/>
    </row>
    <row r="17" spans="9:17" s="211" customFormat="1" ht="24">
      <c r="I17" s="204"/>
      <c r="J17" s="204"/>
      <c r="K17" s="204"/>
      <c r="L17" s="204"/>
      <c r="M17" s="204"/>
      <c r="N17" s="204"/>
      <c r="O17" s="204"/>
      <c r="P17" s="204"/>
      <c r="Q17" s="204"/>
    </row>
    <row r="18" spans="9:17" s="211" customFormat="1" ht="24.75">
      <c r="I18" s="205"/>
      <c r="J18" s="204"/>
      <c r="K18" s="204"/>
      <c r="L18" s="204"/>
      <c r="M18" s="204"/>
      <c r="N18" s="204"/>
      <c r="O18" s="204"/>
      <c r="P18" s="204"/>
      <c r="Q18" s="205"/>
    </row>
    <row r="19" spans="9:17" s="211" customFormat="1" ht="24">
      <c r="Q19" s="187"/>
    </row>
    <row r="20" spans="9:17" s="211" customFormat="1" ht="24"/>
    <row r="21" spans="9:17" s="211" customFormat="1" ht="24"/>
    <row r="22" spans="9:17" s="211" customFormat="1" ht="24"/>
    <row r="23" spans="9:17" s="211" customFormat="1" ht="24"/>
    <row r="24" spans="9:17" s="211" customFormat="1" ht="24"/>
    <row r="25" spans="9:17" s="211" customFormat="1" ht="24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2:Q1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20"/>
  <sheetViews>
    <sheetView rightToLeft="1" view="pageBreakPreview" zoomScale="50" zoomScaleNormal="100" zoomScaleSheetLayoutView="50" workbookViewId="0">
      <selection activeCell="U64" sqref="U63:U64"/>
    </sheetView>
  </sheetViews>
  <sheetFormatPr defaultColWidth="9.140625" defaultRowHeight="15"/>
  <cols>
    <col min="1" max="1" width="49.85546875" style="67" customWidth="1"/>
    <col min="2" max="2" width="1.28515625" style="67" customWidth="1"/>
    <col min="3" max="3" width="26.5703125" style="75" customWidth="1"/>
    <col min="4" max="4" width="1" style="67" customWidth="1"/>
    <col min="5" max="5" width="28.42578125" style="76" customWidth="1"/>
    <col min="6" max="6" width="1.42578125" style="76" customWidth="1"/>
    <col min="7" max="7" width="26.5703125" style="76" customWidth="1"/>
    <col min="8" max="8" width="1" style="77" customWidth="1"/>
    <col min="9" max="9" width="28.42578125" style="77" customWidth="1"/>
    <col min="10" max="10" width="2" style="77" customWidth="1"/>
    <col min="11" max="11" width="28.5703125" style="78" customWidth="1"/>
    <col min="12" max="12" width="1.5703125" style="67" customWidth="1"/>
    <col min="13" max="13" width="28.42578125" style="75" bestFit="1" customWidth="1"/>
    <col min="14" max="14" width="0.85546875" style="75" customWidth="1"/>
    <col min="15" max="15" width="28.42578125" style="76" bestFit="1" customWidth="1"/>
    <col min="16" max="16" width="0.85546875" style="76" customWidth="1"/>
    <col min="17" max="17" width="28.42578125" style="76" bestFit="1" customWidth="1"/>
    <col min="18" max="18" width="0.85546875" style="76" customWidth="1"/>
    <col min="19" max="19" width="27.140625" style="76" customWidth="1"/>
    <col min="20" max="20" width="1.42578125" style="76" customWidth="1"/>
    <col min="21" max="21" width="29.85546875" style="78" customWidth="1"/>
    <col min="22" max="16384" width="9.140625" style="67"/>
  </cols>
  <sheetData>
    <row r="1" spans="1:21" ht="27.75">
      <c r="A1" s="358" t="s">
        <v>92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</row>
    <row r="2" spans="1:21" s="68" customFormat="1" ht="27.75">
      <c r="A2" s="359" t="s">
        <v>57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</row>
    <row r="3" spans="1:21" ht="27.75">
      <c r="A3" s="358" t="str">
        <f>' سهام'!A3:W3</f>
        <v>برای ماه منتهی به 1401/04/31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</row>
    <row r="5" spans="1:21" s="69" customFormat="1" ht="24.75">
      <c r="A5" s="365" t="s">
        <v>28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</row>
    <row r="6" spans="1:21" s="69" customFormat="1" ht="9.75" customHeight="1">
      <c r="C6" s="64"/>
      <c r="E6" s="70"/>
      <c r="F6" s="70"/>
      <c r="G6" s="70"/>
      <c r="H6" s="71"/>
      <c r="I6" s="71"/>
      <c r="J6" s="71"/>
      <c r="K6" s="72"/>
      <c r="M6" s="64"/>
      <c r="N6" s="64"/>
      <c r="O6" s="70"/>
      <c r="P6" s="70"/>
      <c r="Q6" s="70"/>
      <c r="R6" s="70"/>
      <c r="S6" s="70"/>
      <c r="T6" s="70"/>
      <c r="U6" s="72"/>
    </row>
    <row r="7" spans="1:21" s="69" customFormat="1" ht="27" customHeight="1" thickBot="1">
      <c r="A7" s="73"/>
      <c r="B7" s="28"/>
      <c r="C7" s="350" t="s">
        <v>137</v>
      </c>
      <c r="D7" s="350"/>
      <c r="E7" s="350"/>
      <c r="F7" s="350"/>
      <c r="G7" s="350"/>
      <c r="H7" s="350"/>
      <c r="I7" s="350"/>
      <c r="J7" s="350"/>
      <c r="K7" s="350"/>
      <c r="L7" s="28"/>
      <c r="M7" s="350" t="s">
        <v>138</v>
      </c>
      <c r="N7" s="350"/>
      <c r="O7" s="350"/>
      <c r="P7" s="350"/>
      <c r="Q7" s="350"/>
      <c r="R7" s="350"/>
      <c r="S7" s="350"/>
      <c r="T7" s="350"/>
      <c r="U7" s="350"/>
    </row>
    <row r="8" spans="1:21" s="44" customFormat="1" ht="24.75" customHeight="1">
      <c r="A8" s="352" t="s">
        <v>24</v>
      </c>
      <c r="B8" s="352"/>
      <c r="C8" s="360" t="s">
        <v>12</v>
      </c>
      <c r="D8" s="354"/>
      <c r="E8" s="362" t="s">
        <v>13</v>
      </c>
      <c r="F8" s="355"/>
      <c r="G8" s="362" t="s">
        <v>14</v>
      </c>
      <c r="H8" s="369"/>
      <c r="I8" s="364" t="s">
        <v>2</v>
      </c>
      <c r="J8" s="364"/>
      <c r="K8" s="364"/>
      <c r="L8" s="351"/>
      <c r="M8" s="360" t="s">
        <v>12</v>
      </c>
      <c r="N8" s="366"/>
      <c r="O8" s="362" t="s">
        <v>13</v>
      </c>
      <c r="P8" s="355"/>
      <c r="Q8" s="362" t="s">
        <v>14</v>
      </c>
      <c r="R8" s="355"/>
      <c r="S8" s="364" t="s">
        <v>2</v>
      </c>
      <c r="T8" s="364"/>
      <c r="U8" s="364"/>
    </row>
    <row r="9" spans="1:21" s="44" customFormat="1" ht="6" customHeight="1" thickBot="1">
      <c r="A9" s="352"/>
      <c r="B9" s="352"/>
      <c r="C9" s="361"/>
      <c r="D9" s="352"/>
      <c r="E9" s="363"/>
      <c r="F9" s="356"/>
      <c r="G9" s="363"/>
      <c r="H9" s="370"/>
      <c r="I9" s="350"/>
      <c r="J9" s="350"/>
      <c r="K9" s="350"/>
      <c r="L9" s="351"/>
      <c r="M9" s="361"/>
      <c r="N9" s="367"/>
      <c r="O9" s="363"/>
      <c r="P9" s="356"/>
      <c r="Q9" s="363"/>
      <c r="R9" s="356"/>
      <c r="S9" s="350"/>
      <c r="T9" s="350"/>
      <c r="U9" s="350"/>
    </row>
    <row r="10" spans="1:21" s="44" customFormat="1" ht="42.75" customHeight="1" thickBot="1">
      <c r="A10" s="353"/>
      <c r="B10" s="351"/>
      <c r="C10" s="80" t="s">
        <v>61</v>
      </c>
      <c r="D10" s="351"/>
      <c r="E10" s="81" t="s">
        <v>62</v>
      </c>
      <c r="F10" s="357"/>
      <c r="G10" s="81" t="s">
        <v>63</v>
      </c>
      <c r="H10" s="371"/>
      <c r="I10" s="29" t="s">
        <v>6</v>
      </c>
      <c r="J10" s="29"/>
      <c r="K10" s="79" t="s">
        <v>19</v>
      </c>
      <c r="L10" s="351"/>
      <c r="M10" s="80" t="s">
        <v>61</v>
      </c>
      <c r="N10" s="368"/>
      <c r="O10" s="81" t="s">
        <v>62</v>
      </c>
      <c r="P10" s="357"/>
      <c r="Q10" s="81" t="s">
        <v>63</v>
      </c>
      <c r="R10" s="357"/>
      <c r="S10" s="30" t="s">
        <v>6</v>
      </c>
      <c r="T10" s="30"/>
      <c r="U10" s="79" t="s">
        <v>19</v>
      </c>
    </row>
    <row r="11" spans="1:21" s="48" customFormat="1" ht="30.75">
      <c r="A11" s="101" t="s">
        <v>97</v>
      </c>
      <c r="C11" s="59">
        <v>0</v>
      </c>
      <c r="D11" s="59"/>
      <c r="E11" s="59">
        <v>0</v>
      </c>
      <c r="F11" s="59"/>
      <c r="G11" s="59">
        <v>0</v>
      </c>
      <c r="H11" s="59"/>
      <c r="I11" s="53">
        <f>C11+E11+G11</f>
        <v>0</v>
      </c>
      <c r="J11" s="91"/>
      <c r="K11" s="92">
        <v>0</v>
      </c>
      <c r="L11" s="91"/>
      <c r="M11" s="59">
        <v>0</v>
      </c>
      <c r="N11" s="53"/>
      <c r="O11" s="53">
        <v>0</v>
      </c>
      <c r="P11" s="53"/>
      <c r="Q11" s="53">
        <v>0</v>
      </c>
      <c r="R11" s="53"/>
      <c r="S11" s="53">
        <f>M11+O11+Q11</f>
        <v>0</v>
      </c>
      <c r="T11" s="6"/>
      <c r="U11" s="92"/>
    </row>
    <row r="12" spans="1:21" s="74" customFormat="1" ht="25.5" customHeight="1" thickBot="1">
      <c r="C12" s="65">
        <f>SUM(C11:C11)</f>
        <v>0</v>
      </c>
      <c r="D12" s="93">
        <v>0</v>
      </c>
      <c r="E12" s="65">
        <f>SUM(E11:E11)</f>
        <v>0</v>
      </c>
      <c r="F12" s="93">
        <v>0</v>
      </c>
      <c r="G12" s="65">
        <f>SUM(G11:G11)</f>
        <v>0</v>
      </c>
      <c r="H12" s="93">
        <v>0</v>
      </c>
      <c r="I12" s="65">
        <f>SUM(I11:I11)</f>
        <v>0</v>
      </c>
      <c r="J12" s="94">
        <v>0</v>
      </c>
      <c r="K12" s="90">
        <f>SUM(K11:K11)</f>
        <v>0</v>
      </c>
      <c r="L12" s="95"/>
      <c r="M12" s="65">
        <f>SUM(M11:M11)</f>
        <v>0</v>
      </c>
      <c r="N12" s="53"/>
      <c r="O12" s="65">
        <f>SUM(O11:O11)</f>
        <v>0</v>
      </c>
      <c r="P12" s="53"/>
      <c r="Q12" s="65">
        <f>SUM(Q11:Q11)</f>
        <v>0</v>
      </c>
      <c r="R12" s="53"/>
      <c r="S12" s="65">
        <f>SUM(S11:S11)</f>
        <v>0</v>
      </c>
      <c r="T12" s="66"/>
      <c r="U12" s="90">
        <f>SUM(U11:U11)</f>
        <v>0</v>
      </c>
    </row>
    <row r="13" spans="1:21" ht="25.5" customHeight="1" thickTop="1">
      <c r="D13" s="53">
        <v>0</v>
      </c>
      <c r="F13" s="53">
        <v>0</v>
      </c>
      <c r="H13" s="53">
        <v>0</v>
      </c>
      <c r="J13" s="6">
        <v>0</v>
      </c>
      <c r="L13" s="48"/>
      <c r="N13" s="53"/>
      <c r="O13" s="77"/>
      <c r="P13" s="53"/>
      <c r="Q13" s="77"/>
      <c r="R13" s="53"/>
      <c r="S13" s="77"/>
      <c r="T13" s="77"/>
    </row>
    <row r="14" spans="1:21" s="86" customFormat="1" ht="33"/>
    <row r="15" spans="1:21" s="86" customFormat="1" ht="33"/>
    <row r="16" spans="1:21" s="86" customFormat="1" ht="33"/>
    <row r="20" spans="4:8" ht="33">
      <c r="D20" s="87"/>
      <c r="E20" s="88"/>
      <c r="F20" s="88"/>
      <c r="G20" s="88"/>
      <c r="H20" s="8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3"/>
  <sheetViews>
    <sheetView rightToLeft="1" view="pageBreakPreview" zoomScale="90" zoomScaleNormal="100" zoomScaleSheetLayoutView="90" workbookViewId="0">
      <selection activeCell="C16" sqref="C16"/>
    </sheetView>
  </sheetViews>
  <sheetFormatPr defaultColWidth="9.140625" defaultRowHeight="21.75"/>
  <cols>
    <col min="1" max="1" width="34.42578125" style="37" bestFit="1" customWidth="1"/>
    <col min="2" max="2" width="0.42578125" style="37" customWidth="1"/>
    <col min="3" max="3" width="18.140625" style="37" bestFit="1" customWidth="1"/>
    <col min="4" max="4" width="0.7109375" style="37" customWidth="1"/>
    <col min="5" max="5" width="20" style="37" bestFit="1" customWidth="1"/>
    <col min="6" max="6" width="0.5703125" style="37" customWidth="1"/>
    <col min="7" max="7" width="17.5703125" style="37" bestFit="1" customWidth="1"/>
    <col min="8" max="8" width="0.5703125" style="37" customWidth="1"/>
    <col min="9" max="9" width="20.42578125" style="37" bestFit="1" customWidth="1"/>
    <col min="10" max="10" width="0.42578125" style="37" customWidth="1"/>
    <col min="11" max="11" width="18.85546875" style="37" bestFit="1" customWidth="1"/>
    <col min="12" max="12" width="0.5703125" style="37" customWidth="1"/>
    <col min="13" max="13" width="17.7109375" style="37" bestFit="1" customWidth="1"/>
    <col min="14" max="14" width="0.85546875" style="37" customWidth="1"/>
    <col min="15" max="15" width="19.28515625" style="37" bestFit="1" customWidth="1"/>
    <col min="16" max="16" width="0.5703125" style="37" customWidth="1"/>
    <col min="17" max="17" width="19.28515625" style="37" bestFit="1" customWidth="1"/>
    <col min="18" max="18" width="9.140625" style="37"/>
    <col min="19" max="19" width="12.7109375" style="37" bestFit="1" customWidth="1"/>
    <col min="20" max="16384" width="9.140625" style="37"/>
  </cols>
  <sheetData>
    <row r="1" spans="1:17" ht="21" customHeight="1">
      <c r="A1" s="338" t="s">
        <v>92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7" ht="18" customHeight="1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9.5" customHeight="1">
      <c r="A3" s="338" t="str">
        <f>' سهام'!A3:W3</f>
        <v>برای ماه منتهی به 1401/04/31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</row>
    <row r="4" spans="1:17">
      <c r="A4" s="321" t="s">
        <v>29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</row>
    <row r="5" spans="1:17" ht="4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2.5" customHeight="1" thickBot="1">
      <c r="A6" s="212"/>
      <c r="B6" s="213"/>
      <c r="C6" s="378" t="s">
        <v>137</v>
      </c>
      <c r="D6" s="378"/>
      <c r="E6" s="378"/>
      <c r="F6" s="378"/>
      <c r="G6" s="378"/>
      <c r="H6" s="378"/>
      <c r="I6" s="378"/>
      <c r="J6" s="248"/>
      <c r="K6" s="378" t="s">
        <v>138</v>
      </c>
      <c r="L6" s="378"/>
      <c r="M6" s="378"/>
      <c r="N6" s="378"/>
      <c r="O6" s="378"/>
      <c r="P6" s="378"/>
      <c r="Q6" s="378"/>
    </row>
    <row r="7" spans="1:17" ht="15.75" customHeight="1">
      <c r="A7" s="372"/>
      <c r="B7" s="373"/>
      <c r="C7" s="375" t="s">
        <v>15</v>
      </c>
      <c r="D7" s="375"/>
      <c r="E7" s="375" t="s">
        <v>13</v>
      </c>
      <c r="F7" s="372"/>
      <c r="G7" s="375" t="s">
        <v>14</v>
      </c>
      <c r="H7" s="372"/>
      <c r="I7" s="375" t="s">
        <v>2</v>
      </c>
      <c r="J7" s="249"/>
      <c r="K7" s="375" t="s">
        <v>15</v>
      </c>
      <c r="L7" s="375"/>
      <c r="M7" s="375" t="s">
        <v>13</v>
      </c>
      <c r="N7" s="372"/>
      <c r="O7" s="375" t="s">
        <v>14</v>
      </c>
      <c r="P7" s="372"/>
      <c r="Q7" s="375" t="s">
        <v>2</v>
      </c>
    </row>
    <row r="8" spans="1:17" ht="12" customHeight="1">
      <c r="A8" s="373"/>
      <c r="B8" s="373"/>
      <c r="C8" s="376"/>
      <c r="D8" s="376"/>
      <c r="E8" s="376"/>
      <c r="F8" s="373"/>
      <c r="G8" s="376"/>
      <c r="H8" s="373"/>
      <c r="I8" s="376"/>
      <c r="J8" s="249"/>
      <c r="K8" s="376"/>
      <c r="L8" s="376"/>
      <c r="M8" s="376"/>
      <c r="N8" s="373"/>
      <c r="O8" s="376"/>
      <c r="P8" s="373"/>
      <c r="Q8" s="376"/>
    </row>
    <row r="9" spans="1:17" ht="14.25" customHeight="1" thickBot="1">
      <c r="A9" s="374"/>
      <c r="B9" s="374"/>
      <c r="C9" s="215" t="s">
        <v>67</v>
      </c>
      <c r="D9" s="377"/>
      <c r="E9" s="215" t="s">
        <v>62</v>
      </c>
      <c r="F9" s="374"/>
      <c r="G9" s="215" t="s">
        <v>63</v>
      </c>
      <c r="H9" s="374"/>
      <c r="I9" s="378"/>
      <c r="J9" s="216"/>
      <c r="K9" s="215" t="s">
        <v>67</v>
      </c>
      <c r="L9" s="377"/>
      <c r="M9" s="215" t="s">
        <v>62</v>
      </c>
      <c r="N9" s="374"/>
      <c r="O9" s="215" t="s">
        <v>63</v>
      </c>
      <c r="P9" s="374"/>
      <c r="Q9" s="378"/>
    </row>
    <row r="10" spans="1:17" ht="21" customHeight="1">
      <c r="A10" s="153" t="s">
        <v>111</v>
      </c>
      <c r="B10" s="186"/>
      <c r="C10" s="165">
        <v>0</v>
      </c>
      <c r="D10" s="165"/>
      <c r="E10" s="165">
        <v>0</v>
      </c>
      <c r="F10" s="165"/>
      <c r="G10" s="165">
        <v>0</v>
      </c>
      <c r="H10" s="165"/>
      <c r="I10" s="165">
        <f>G10+E10+C10</f>
        <v>0</v>
      </c>
      <c r="J10" s="165"/>
      <c r="K10" s="165">
        <v>0</v>
      </c>
      <c r="L10" s="165"/>
      <c r="M10" s="165">
        <v>0</v>
      </c>
      <c r="N10" s="165"/>
      <c r="O10" s="165">
        <v>270731644</v>
      </c>
      <c r="P10" s="165"/>
      <c r="Q10" s="165">
        <f>K10+M10+O10</f>
        <v>270731644</v>
      </c>
    </row>
    <row r="11" spans="1:17" ht="21" customHeight="1">
      <c r="A11" s="153" t="s">
        <v>129</v>
      </c>
      <c r="B11" s="186"/>
      <c r="C11" s="165">
        <v>3132987120</v>
      </c>
      <c r="D11" s="165"/>
      <c r="E11" s="165">
        <v>398527754</v>
      </c>
      <c r="F11" s="165"/>
      <c r="G11" s="165">
        <v>0</v>
      </c>
      <c r="H11" s="165"/>
      <c r="I11" s="165">
        <f t="shared" ref="I11:I15" si="0">G11+E11+C11</f>
        <v>3531514874</v>
      </c>
      <c r="J11" s="165"/>
      <c r="K11" s="165">
        <v>5411332638</v>
      </c>
      <c r="L11" s="165"/>
      <c r="M11" s="165">
        <v>595978817</v>
      </c>
      <c r="N11" s="165"/>
      <c r="O11" s="165">
        <v>0</v>
      </c>
      <c r="P11" s="165"/>
      <c r="Q11" s="165">
        <f t="shared" ref="Q11:Q15" si="1">K11+M11+O11</f>
        <v>6007311455</v>
      </c>
    </row>
    <row r="12" spans="1:17" ht="21" customHeight="1">
      <c r="A12" s="153" t="s">
        <v>112</v>
      </c>
      <c r="B12" s="186"/>
      <c r="C12" s="165">
        <v>0</v>
      </c>
      <c r="D12" s="165"/>
      <c r="E12" s="165">
        <v>0</v>
      </c>
      <c r="F12" s="165"/>
      <c r="G12" s="165">
        <v>0</v>
      </c>
      <c r="H12" s="165"/>
      <c r="I12" s="165">
        <f t="shared" si="0"/>
        <v>0</v>
      </c>
      <c r="J12" s="165"/>
      <c r="K12" s="165">
        <v>0</v>
      </c>
      <c r="L12" s="165"/>
      <c r="M12" s="165">
        <v>0</v>
      </c>
      <c r="N12" s="165"/>
      <c r="O12" s="165">
        <v>330243697</v>
      </c>
      <c r="P12" s="165"/>
      <c r="Q12" s="165">
        <f t="shared" si="1"/>
        <v>330243697</v>
      </c>
    </row>
    <row r="13" spans="1:17" ht="21" customHeight="1">
      <c r="A13" s="153" t="s">
        <v>104</v>
      </c>
      <c r="B13" s="186"/>
      <c r="C13" s="165">
        <v>3965040322</v>
      </c>
      <c r="D13" s="165"/>
      <c r="E13" s="165">
        <v>-1529714402</v>
      </c>
      <c r="F13" s="165"/>
      <c r="G13" s="165">
        <v>2160210083</v>
      </c>
      <c r="H13" s="165"/>
      <c r="I13" s="165">
        <f t="shared" si="0"/>
        <v>4595536003</v>
      </c>
      <c r="J13" s="165"/>
      <c r="K13" s="165">
        <v>13613142737</v>
      </c>
      <c r="L13" s="165"/>
      <c r="M13" s="165">
        <v>32523991</v>
      </c>
      <c r="N13" s="165"/>
      <c r="O13" s="165">
        <v>2160210083</v>
      </c>
      <c r="P13" s="165"/>
      <c r="Q13" s="165">
        <f t="shared" si="1"/>
        <v>15805876811</v>
      </c>
    </row>
    <row r="14" spans="1:17" ht="21" customHeight="1">
      <c r="A14" s="153" t="s">
        <v>102</v>
      </c>
      <c r="B14" s="186"/>
      <c r="C14" s="165">
        <v>0</v>
      </c>
      <c r="D14" s="165"/>
      <c r="E14" s="165">
        <v>0</v>
      </c>
      <c r="F14" s="165"/>
      <c r="G14" s="165">
        <v>0</v>
      </c>
      <c r="H14" s="165"/>
      <c r="I14" s="165">
        <f t="shared" si="0"/>
        <v>0</v>
      </c>
      <c r="J14" s="165"/>
      <c r="K14" s="165">
        <v>1342418150</v>
      </c>
      <c r="L14" s="165"/>
      <c r="M14" s="165">
        <v>0</v>
      </c>
      <c r="N14" s="165"/>
      <c r="O14" s="165">
        <v>351506075</v>
      </c>
      <c r="P14" s="165"/>
      <c r="Q14" s="165">
        <f t="shared" si="1"/>
        <v>1693924225</v>
      </c>
    </row>
    <row r="15" spans="1:17" ht="21" customHeight="1">
      <c r="A15" s="153" t="s">
        <v>98</v>
      </c>
      <c r="B15" s="186"/>
      <c r="C15" s="165">
        <v>0</v>
      </c>
      <c r="D15" s="165"/>
      <c r="E15" s="165">
        <v>22645895</v>
      </c>
      <c r="F15" s="165"/>
      <c r="G15" s="165">
        <v>0</v>
      </c>
      <c r="H15" s="165"/>
      <c r="I15" s="165">
        <f t="shared" si="0"/>
        <v>22645895</v>
      </c>
      <c r="J15" s="165"/>
      <c r="K15" s="165">
        <v>0</v>
      </c>
      <c r="L15" s="165"/>
      <c r="M15" s="165">
        <v>83893522</v>
      </c>
      <c r="N15" s="165"/>
      <c r="O15" s="165">
        <v>93571598</v>
      </c>
      <c r="P15" s="165"/>
      <c r="Q15" s="165">
        <f t="shared" si="1"/>
        <v>177465120</v>
      </c>
    </row>
    <row r="16" spans="1:17" ht="21" customHeight="1" thickBot="1">
      <c r="A16" s="217" t="s">
        <v>2</v>
      </c>
      <c r="B16" s="218"/>
      <c r="C16" s="219">
        <f>SUM(C10:C15)</f>
        <v>7098027442</v>
      </c>
      <c r="D16" s="220">
        <f t="shared" ref="D16:P16" si="2">SUM(D10:D10)</f>
        <v>0</v>
      </c>
      <c r="E16" s="219">
        <f>SUM(E10:E15)</f>
        <v>-1108540753</v>
      </c>
      <c r="F16" s="220">
        <f t="shared" si="2"/>
        <v>0</v>
      </c>
      <c r="G16" s="219">
        <f>SUM(G10:G15)</f>
        <v>2160210083</v>
      </c>
      <c r="H16" s="220">
        <f t="shared" si="2"/>
        <v>0</v>
      </c>
      <c r="I16" s="219">
        <f>SUM(I10:I15)</f>
        <v>8149696772</v>
      </c>
      <c r="J16" s="220">
        <f t="shared" si="2"/>
        <v>0</v>
      </c>
      <c r="K16" s="219">
        <f>SUM(K10:K15)</f>
        <v>20366893525</v>
      </c>
      <c r="L16" s="220">
        <f t="shared" si="2"/>
        <v>0</v>
      </c>
      <c r="M16" s="219">
        <f>SUM(M10:M15)</f>
        <v>712396330</v>
      </c>
      <c r="N16" s="220">
        <f t="shared" si="2"/>
        <v>0</v>
      </c>
      <c r="O16" s="219">
        <f>SUM(O10:O15)</f>
        <v>3206263097</v>
      </c>
      <c r="P16" s="220">
        <f t="shared" si="2"/>
        <v>0</v>
      </c>
      <c r="Q16" s="219">
        <f>SUM(Q10:Q15)</f>
        <v>24285552952</v>
      </c>
    </row>
    <row r="17" spans="1:17" ht="22.5" thickTop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s="165" customFormat="1"/>
    <row r="19" spans="1:17" s="165" customFormat="1"/>
    <row r="20" spans="1:17" s="165" customFormat="1">
      <c r="C20" s="243"/>
      <c r="E20" s="243"/>
    </row>
    <row r="21" spans="1:17">
      <c r="C21" s="179"/>
      <c r="E21" s="179"/>
    </row>
    <row r="22" spans="1:17">
      <c r="O22" s="221"/>
      <c r="Q22" s="221"/>
    </row>
    <row r="23" spans="1:17">
      <c r="O23" s="179"/>
      <c r="Q23" s="179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4"/>
  <sheetViews>
    <sheetView rightToLeft="1" view="pageBreakPreview" zoomScale="90" zoomScaleNormal="100" zoomScaleSheetLayoutView="90" workbookViewId="0">
      <selection activeCell="I10" sqref="I10"/>
    </sheetView>
  </sheetViews>
  <sheetFormatPr defaultColWidth="9.140625" defaultRowHeight="21.75"/>
  <cols>
    <col min="1" max="1" width="32.140625" style="37" customWidth="1"/>
    <col min="2" max="2" width="0.7109375" style="37" customWidth="1"/>
    <col min="3" max="3" width="22.85546875" style="37" customWidth="1"/>
    <col min="4" max="4" width="0.7109375" style="37" customWidth="1"/>
    <col min="5" max="5" width="18.42578125" style="167" customWidth="1"/>
    <col min="6" max="6" width="1.42578125" style="167" customWidth="1"/>
    <col min="7" max="7" width="21.7109375" style="167" customWidth="1"/>
    <col min="8" max="8" width="1.42578125" style="167" customWidth="1"/>
    <col min="9" max="9" width="19.5703125" style="167" customWidth="1"/>
    <col min="10" max="10" width="1.28515625" style="37" customWidth="1"/>
    <col min="11" max="11" width="22" style="37" customWidth="1"/>
    <col min="12" max="12" width="0.7109375" style="37" customWidth="1"/>
    <col min="13" max="13" width="13.42578125" style="37" bestFit="1" customWidth="1"/>
    <col min="14" max="14" width="11.28515625" style="37" bestFit="1" customWidth="1"/>
    <col min="15" max="16384" width="9.140625" style="37"/>
  </cols>
  <sheetData>
    <row r="1" spans="1:14" ht="22.5">
      <c r="A1" s="338" t="s">
        <v>92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4" ht="22.5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4" ht="22.5">
      <c r="A3" s="338" t="str">
        <f>' سهام'!A3:W3</f>
        <v>برای ماه منتهی به 1401/04/31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4">
      <c r="A4" s="321" t="s">
        <v>30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</row>
    <row r="5" spans="1:14" ht="22.5" thickBot="1">
      <c r="A5" s="142"/>
      <c r="B5" s="142"/>
      <c r="C5" s="142"/>
      <c r="D5" s="49"/>
      <c r="E5" s="143"/>
      <c r="F5" s="143"/>
      <c r="G5" s="143"/>
      <c r="H5" s="143"/>
      <c r="I5" s="143"/>
      <c r="J5" s="142"/>
      <c r="K5" s="142"/>
      <c r="L5" s="142"/>
    </row>
    <row r="6" spans="1:14" ht="37.5" customHeight="1" thickBot="1">
      <c r="A6" s="379" t="s">
        <v>20</v>
      </c>
      <c r="B6" s="379"/>
      <c r="C6" s="379"/>
      <c r="D6" s="222"/>
      <c r="E6" s="380" t="s">
        <v>137</v>
      </c>
      <c r="F6" s="380"/>
      <c r="G6" s="380"/>
      <c r="H6" s="380"/>
      <c r="I6" s="379" t="s">
        <v>138</v>
      </c>
      <c r="J6" s="379"/>
      <c r="K6" s="379"/>
      <c r="L6" s="379"/>
      <c r="M6" s="223"/>
    </row>
    <row r="7" spans="1:14" ht="37.5">
      <c r="A7" s="224" t="s">
        <v>16</v>
      </c>
      <c r="B7" s="222"/>
      <c r="C7" s="224" t="s">
        <v>9</v>
      </c>
      <c r="D7" s="214"/>
      <c r="E7" s="225" t="s">
        <v>17</v>
      </c>
      <c r="F7" s="226"/>
      <c r="G7" s="225" t="s">
        <v>18</v>
      </c>
      <c r="H7" s="227"/>
      <c r="I7" s="225" t="s">
        <v>17</v>
      </c>
      <c r="J7" s="147"/>
      <c r="K7" s="224" t="s">
        <v>18</v>
      </c>
      <c r="L7" s="147"/>
      <c r="M7" s="218"/>
    </row>
    <row r="8" spans="1:14" ht="27" customHeight="1">
      <c r="A8" s="228" t="s">
        <v>93</v>
      </c>
      <c r="B8" s="186"/>
      <c r="C8" s="154" t="s">
        <v>94</v>
      </c>
      <c r="D8" s="186"/>
      <c r="E8" s="157">
        <v>24288588</v>
      </c>
      <c r="F8" s="186"/>
      <c r="G8" s="229">
        <f>E8/E11</f>
        <v>9.4157534247239147E-2</v>
      </c>
      <c r="H8" s="186"/>
      <c r="I8" s="157">
        <v>12116806845</v>
      </c>
      <c r="J8" s="186"/>
      <c r="K8" s="229">
        <f>I8/I11</f>
        <v>0.55635469705412088</v>
      </c>
      <c r="L8" s="147"/>
      <c r="M8" s="265"/>
      <c r="N8" s="179"/>
    </row>
    <row r="9" spans="1:14" ht="27" customHeight="1">
      <c r="A9" s="228" t="s">
        <v>116</v>
      </c>
      <c r="B9" s="186"/>
      <c r="C9" s="260">
        <v>2098100152272680</v>
      </c>
      <c r="D9" s="186"/>
      <c r="E9" s="157">
        <v>33460963.428571433</v>
      </c>
      <c r="F9" s="186"/>
      <c r="G9" s="229">
        <f>E9/E11</f>
        <v>0.12971531362676708</v>
      </c>
      <c r="H9" s="186"/>
      <c r="I9" s="157">
        <v>1380408278.4285717</v>
      </c>
      <c r="J9" s="186"/>
      <c r="K9" s="229">
        <f>I9/I11</f>
        <v>6.3382757469063924E-2</v>
      </c>
      <c r="L9" s="258"/>
      <c r="M9" s="265"/>
      <c r="N9" s="179"/>
    </row>
    <row r="10" spans="1:14" ht="27" customHeight="1" thickBot="1">
      <c r="A10" s="228" t="s">
        <v>116</v>
      </c>
      <c r="B10" s="186"/>
      <c r="C10" s="259" t="s">
        <v>133</v>
      </c>
      <c r="D10" s="186"/>
      <c r="E10" s="157">
        <v>200207373.57142857</v>
      </c>
      <c r="F10" s="186"/>
      <c r="G10" s="229">
        <f>E10/E11</f>
        <v>0.77612715212599381</v>
      </c>
      <c r="H10" s="186"/>
      <c r="I10" s="157">
        <v>8281709201.5714283</v>
      </c>
      <c r="J10" s="186"/>
      <c r="K10" s="229">
        <f>I10/I11</f>
        <v>0.38026254547681515</v>
      </c>
      <c r="L10" s="147"/>
      <c r="M10" s="265"/>
      <c r="N10" s="179"/>
    </row>
    <row r="11" spans="1:14" ht="22.5" thickBot="1">
      <c r="A11" s="217" t="s">
        <v>2</v>
      </c>
      <c r="B11" s="218"/>
      <c r="D11" s="230"/>
      <c r="E11" s="231">
        <f>SUM(E8:E10)</f>
        <v>257956925</v>
      </c>
      <c r="F11" s="186"/>
      <c r="G11" s="232">
        <f>SUM(G8:G10)</f>
        <v>1</v>
      </c>
      <c r="H11" s="186"/>
      <c r="I11" s="231">
        <f>SUM(I8:I10)</f>
        <v>21778924325</v>
      </c>
      <c r="J11" s="186"/>
      <c r="K11" s="232">
        <f>SUM(K8:K10)</f>
        <v>1</v>
      </c>
      <c r="L11" s="147"/>
      <c r="M11" s="218"/>
    </row>
    <row r="12" spans="1:14" ht="22.5" thickTop="1">
      <c r="F12" s="186"/>
      <c r="H12" s="186"/>
      <c r="J12" s="186"/>
    </row>
    <row r="14" spans="1:14">
      <c r="E14" s="165"/>
      <c r="I14" s="165"/>
    </row>
  </sheetData>
  <autoFilter ref="A7:M7" xr:uid="{00000000-0009-0000-0000-00000C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E14"/>
  <sheetViews>
    <sheetView rightToLeft="1" view="pageBreakPreview" zoomScaleNormal="100" zoomScaleSheetLayoutView="100" workbookViewId="0">
      <selection activeCell="C6" sqref="C6:E7"/>
    </sheetView>
  </sheetViews>
  <sheetFormatPr defaultColWidth="9.140625" defaultRowHeight="18"/>
  <cols>
    <col min="1" max="1" width="32.42578125" style="49" customWidth="1"/>
    <col min="2" max="2" width="1.42578125" style="49" customWidth="1"/>
    <col min="3" max="3" width="17.7109375" style="49" bestFit="1" customWidth="1"/>
    <col min="4" max="4" width="0.85546875" style="49" customWidth="1"/>
    <col min="5" max="5" width="18.140625" style="49" customWidth="1"/>
    <col min="6" max="16384" width="9.140625" style="49"/>
  </cols>
  <sheetData>
    <row r="1" spans="1:5" s="36" customFormat="1" ht="18.75">
      <c r="A1" s="319" t="s">
        <v>92</v>
      </c>
      <c r="B1" s="319"/>
      <c r="C1" s="319"/>
      <c r="D1" s="319"/>
      <c r="E1" s="319"/>
    </row>
    <row r="2" spans="1:5" s="36" customFormat="1" ht="18.75">
      <c r="A2" s="319" t="s">
        <v>57</v>
      </c>
      <c r="B2" s="319"/>
      <c r="C2" s="319"/>
      <c r="D2" s="319"/>
      <c r="E2" s="319"/>
    </row>
    <row r="3" spans="1:5" s="36" customFormat="1" ht="18.75">
      <c r="A3" s="319" t="str">
        <f>' سهام'!A3:W3</f>
        <v>برای ماه منتهی به 1401/04/31</v>
      </c>
      <c r="B3" s="319"/>
      <c r="C3" s="319"/>
      <c r="D3" s="319"/>
      <c r="E3" s="319"/>
    </row>
    <row r="4" spans="1:5" ht="18.75">
      <c r="A4" s="321" t="s">
        <v>31</v>
      </c>
      <c r="B4" s="321"/>
      <c r="C4" s="321"/>
      <c r="D4" s="321"/>
      <c r="E4" s="321"/>
    </row>
    <row r="5" spans="1:5" ht="49.5" customHeight="1" thickBot="1">
      <c r="A5" s="212"/>
      <c r="B5" s="213"/>
      <c r="C5" s="250" t="s">
        <v>137</v>
      </c>
      <c r="D5" s="248"/>
      <c r="E5" s="250" t="s">
        <v>140</v>
      </c>
    </row>
    <row r="6" spans="1:5" ht="18.75">
      <c r="A6" s="372"/>
      <c r="B6" s="373"/>
      <c r="C6" s="375" t="s">
        <v>6</v>
      </c>
      <c r="D6" s="264"/>
      <c r="E6" s="375" t="s">
        <v>6</v>
      </c>
    </row>
    <row r="7" spans="1:5" ht="18.75" thickBot="1">
      <c r="A7" s="374"/>
      <c r="B7" s="374"/>
      <c r="C7" s="378"/>
      <c r="D7" s="216"/>
      <c r="E7" s="378"/>
    </row>
    <row r="8" spans="1:5" ht="25.9" customHeight="1">
      <c r="A8" s="233" t="s">
        <v>115</v>
      </c>
      <c r="B8" s="186"/>
      <c r="C8" s="157">
        <v>5683930</v>
      </c>
      <c r="D8" s="157"/>
      <c r="E8" s="157">
        <v>17094097</v>
      </c>
    </row>
    <row r="9" spans="1:5" ht="18.75" thickBot="1">
      <c r="A9" s="234" t="s">
        <v>2</v>
      </c>
      <c r="B9" s="248"/>
      <c r="C9" s="231">
        <f>SUM(C8)</f>
        <v>5683930</v>
      </c>
      <c r="D9" s="157"/>
      <c r="E9" s="231">
        <f>SUM(E8)</f>
        <v>17094097</v>
      </c>
    </row>
    <row r="10" spans="1:5" ht="18.75" thickTop="1">
      <c r="D10" s="157"/>
    </row>
    <row r="11" spans="1:5">
      <c r="D11" s="157"/>
    </row>
    <row r="12" spans="1:5">
      <c r="E12" s="161"/>
    </row>
    <row r="14" spans="1:5">
      <c r="C14" s="161"/>
      <c r="E14" s="160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J12" sqref="J12"/>
    </sheetView>
  </sheetViews>
  <sheetFormatPr defaultColWidth="9.140625" defaultRowHeight="30.75"/>
  <cols>
    <col min="1" max="1" width="36.7109375" style="48" customWidth="1"/>
    <col min="2" max="2" width="1.85546875" style="48" customWidth="1"/>
    <col min="3" max="3" width="22.5703125" style="53" bestFit="1" customWidth="1"/>
    <col min="4" max="4" width="1.140625" style="53" customWidth="1"/>
    <col min="5" max="5" width="32" style="53" bestFit="1" customWidth="1"/>
    <col min="6" max="6" width="1.42578125" style="53" customWidth="1"/>
    <col min="7" max="7" width="32.140625" style="53" customWidth="1"/>
    <col min="8" max="8" width="1.5703125" style="53" customWidth="1"/>
    <col min="9" max="9" width="20.5703125" style="53" bestFit="1" customWidth="1"/>
    <col min="10" max="10" width="29.140625" style="53" bestFit="1" customWidth="1"/>
    <col min="11" max="11" width="1.42578125" style="53" customWidth="1"/>
    <col min="12" max="12" width="20.7109375" style="53" customWidth="1"/>
    <col min="13" max="13" width="29.140625" style="53" customWidth="1"/>
    <col min="14" max="14" width="1.140625" style="53" customWidth="1"/>
    <col min="15" max="15" width="22.5703125" style="53" bestFit="1" customWidth="1"/>
    <col min="16" max="16" width="1.42578125" style="53" customWidth="1"/>
    <col min="17" max="17" width="18.7109375" style="53" customWidth="1"/>
    <col min="18" max="18" width="1.5703125" style="53" customWidth="1"/>
    <col min="19" max="19" width="32" style="53" bestFit="1" customWidth="1"/>
    <col min="20" max="20" width="1.85546875" style="53" customWidth="1"/>
    <col min="21" max="21" width="37.42578125" style="53" bestFit="1" customWidth="1"/>
    <col min="22" max="22" width="1.5703125" style="48" customWidth="1"/>
    <col min="23" max="23" width="21.85546875" style="60" customWidth="1"/>
    <col min="24" max="24" width="10.140625" style="48" bestFit="1" customWidth="1"/>
    <col min="25" max="16384" width="9.140625" style="48"/>
  </cols>
  <sheetData>
    <row r="1" spans="1:23" ht="31.5">
      <c r="A1" s="287" t="s">
        <v>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spans="1:23" ht="31.5">
      <c r="A2" s="287" t="s">
        <v>51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</row>
    <row r="3" spans="1:23" ht="31.5">
      <c r="A3" s="287" t="s">
        <v>136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</row>
    <row r="4" spans="1:23" ht="31.5">
      <c r="A4" s="294" t="s">
        <v>25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</row>
    <row r="5" spans="1:23" ht="31.5">
      <c r="A5" s="294" t="s">
        <v>26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</row>
    <row r="7" spans="1:23" ht="36.75" customHeight="1" thickBot="1">
      <c r="A7" s="1"/>
      <c r="B7" s="2"/>
      <c r="C7" s="279" t="s">
        <v>128</v>
      </c>
      <c r="D7" s="279"/>
      <c r="E7" s="279"/>
      <c r="F7" s="279"/>
      <c r="G7" s="279"/>
      <c r="H7" s="3"/>
      <c r="I7" s="295" t="s">
        <v>7</v>
      </c>
      <c r="J7" s="295"/>
      <c r="K7" s="295"/>
      <c r="L7" s="295"/>
      <c r="M7" s="295"/>
      <c r="O7" s="280" t="s">
        <v>135</v>
      </c>
      <c r="P7" s="280"/>
      <c r="Q7" s="280"/>
      <c r="R7" s="280"/>
      <c r="S7" s="280"/>
      <c r="T7" s="280"/>
      <c r="U7" s="280"/>
      <c r="V7" s="280"/>
      <c r="W7" s="280"/>
    </row>
    <row r="8" spans="1:23" ht="29.25" customHeight="1">
      <c r="A8" s="288" t="s">
        <v>1</v>
      </c>
      <c r="B8" s="4"/>
      <c r="C8" s="293" t="s">
        <v>3</v>
      </c>
      <c r="D8" s="281"/>
      <c r="E8" s="293" t="s">
        <v>0</v>
      </c>
      <c r="F8" s="281"/>
      <c r="G8" s="283" t="s">
        <v>21</v>
      </c>
      <c r="H8" s="52"/>
      <c r="I8" s="290" t="s">
        <v>4</v>
      </c>
      <c r="J8" s="290"/>
      <c r="K8" s="54"/>
      <c r="L8" s="290" t="s">
        <v>5</v>
      </c>
      <c r="M8" s="290"/>
      <c r="O8" s="291" t="s">
        <v>3</v>
      </c>
      <c r="P8" s="281"/>
      <c r="Q8" s="283" t="s">
        <v>33</v>
      </c>
      <c r="R8" s="51"/>
      <c r="S8" s="291" t="s">
        <v>0</v>
      </c>
      <c r="T8" s="281"/>
      <c r="U8" s="283" t="s">
        <v>21</v>
      </c>
      <c r="V8" s="5"/>
      <c r="W8" s="285" t="s">
        <v>22</v>
      </c>
    </row>
    <row r="9" spans="1:23" ht="49.5" customHeight="1" thickBot="1">
      <c r="A9" s="289"/>
      <c r="B9" s="4"/>
      <c r="C9" s="292"/>
      <c r="D9" s="282"/>
      <c r="E9" s="292"/>
      <c r="F9" s="282"/>
      <c r="G9" s="284"/>
      <c r="H9" s="52"/>
      <c r="I9" s="55" t="s">
        <v>3</v>
      </c>
      <c r="J9" s="55" t="s">
        <v>0</v>
      </c>
      <c r="K9" s="54"/>
      <c r="L9" s="55" t="s">
        <v>3</v>
      </c>
      <c r="M9" s="55" t="s">
        <v>50</v>
      </c>
      <c r="O9" s="292"/>
      <c r="P9" s="281"/>
      <c r="Q9" s="284"/>
      <c r="R9" s="51"/>
      <c r="S9" s="292"/>
      <c r="T9" s="281"/>
      <c r="U9" s="284"/>
      <c r="V9" s="5"/>
      <c r="W9" s="286"/>
    </row>
    <row r="10" spans="1:23" ht="28.5" customHeight="1" thickBot="1">
      <c r="A10" s="103" t="s">
        <v>97</v>
      </c>
      <c r="C10" s="53">
        <v>0</v>
      </c>
      <c r="E10" s="53">
        <v>0</v>
      </c>
      <c r="G10" s="53">
        <v>0</v>
      </c>
      <c r="I10" s="53">
        <v>0</v>
      </c>
      <c r="J10" s="53">
        <v>0</v>
      </c>
      <c r="K10" s="6"/>
      <c r="L10" s="53">
        <v>0</v>
      </c>
      <c r="M10" s="53">
        <v>0</v>
      </c>
      <c r="O10" s="53">
        <v>0</v>
      </c>
      <c r="Q10" s="53">
        <v>0</v>
      </c>
      <c r="S10" s="53">
        <v>0</v>
      </c>
      <c r="U10" s="53">
        <v>0</v>
      </c>
      <c r="V10" s="6"/>
      <c r="W10" s="85">
        <f>U10/درآمدها!$J$5</f>
        <v>0</v>
      </c>
    </row>
    <row r="11" spans="1:23" ht="42" customHeight="1" thickBot="1">
      <c r="A11" s="48" t="s">
        <v>2</v>
      </c>
      <c r="B11" s="4"/>
      <c r="D11" s="56">
        <f>SUM(D10:D10)</f>
        <v>0</v>
      </c>
      <c r="E11" s="56">
        <f>SUM(E10:E10)</f>
        <v>0</v>
      </c>
      <c r="G11" s="56">
        <f>SUM(G10:G10)</f>
        <v>0</v>
      </c>
      <c r="J11" s="56">
        <f>SUM(J10:J10)</f>
        <v>0</v>
      </c>
      <c r="M11" s="56">
        <f>SUM(M10:M10)</f>
        <v>0</v>
      </c>
      <c r="S11" s="56">
        <f>SUM(S10:S10)</f>
        <v>0</v>
      </c>
      <c r="U11" s="57">
        <f>SUM(U10:U10)</f>
        <v>0</v>
      </c>
      <c r="W11" s="58">
        <f>SUM(W10:W10)</f>
        <v>0</v>
      </c>
    </row>
    <row r="12" spans="1:23" ht="31.5" thickTop="1">
      <c r="U12" s="59"/>
    </row>
    <row r="14" spans="1:23">
      <c r="E14" s="99"/>
      <c r="G14" s="99"/>
      <c r="S14" s="99"/>
      <c r="U14" s="99"/>
    </row>
    <row r="16" spans="1:23">
      <c r="E16" s="99"/>
      <c r="G16" s="99"/>
      <c r="S16" s="99"/>
      <c r="U16" s="99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4"/>
  <sheetViews>
    <sheetView rightToLeft="1" view="pageBreakPreview" zoomScale="51" zoomScaleNormal="100" zoomScaleSheetLayoutView="51" workbookViewId="0">
      <selection activeCell="AE13" sqref="AE13"/>
    </sheetView>
  </sheetViews>
  <sheetFormatPr defaultColWidth="9.140625" defaultRowHeight="15.75"/>
  <cols>
    <col min="1" max="1" width="45.7109375" style="119" customWidth="1"/>
    <col min="2" max="2" width="0.5703125" style="119" customWidth="1"/>
    <col min="3" max="3" width="12.5703125" style="119" customWidth="1"/>
    <col min="4" max="4" width="0.5703125" style="119" customWidth="1"/>
    <col min="5" max="5" width="29.140625" style="119" customWidth="1"/>
    <col min="6" max="6" width="0.5703125" style="119" customWidth="1"/>
    <col min="7" max="7" width="15.42578125" style="119" bestFit="1" customWidth="1"/>
    <col min="8" max="8" width="0.5703125" style="119" customWidth="1"/>
    <col min="9" max="9" width="18.42578125" style="119" bestFit="1" customWidth="1"/>
    <col min="10" max="10" width="0.42578125" style="119" customWidth="1"/>
    <col min="11" max="11" width="20.42578125" style="119" bestFit="1" customWidth="1"/>
    <col min="12" max="12" width="0.7109375" style="119" customWidth="1"/>
    <col min="13" max="13" width="15.85546875" style="119" bestFit="1" customWidth="1"/>
    <col min="14" max="14" width="1.140625" style="119" customWidth="1"/>
    <col min="15" max="15" width="29.42578125" style="119" bestFit="1" customWidth="1"/>
    <col min="16" max="16" width="0.5703125" style="119" customWidth="1"/>
    <col min="17" max="17" width="29.42578125" style="119" bestFit="1" customWidth="1"/>
    <col min="18" max="18" width="0.5703125" style="119" customWidth="1"/>
    <col min="19" max="19" width="14.42578125" style="119" bestFit="1" customWidth="1"/>
    <col min="20" max="20" width="27" style="119" bestFit="1" customWidth="1"/>
    <col min="21" max="21" width="0.5703125" style="119" customWidth="1"/>
    <col min="22" max="22" width="14.42578125" style="119" bestFit="1" customWidth="1"/>
    <col min="23" max="23" width="27.42578125" style="119" bestFit="1" customWidth="1"/>
    <col min="24" max="24" width="0.5703125" style="119" customWidth="1"/>
    <col min="25" max="25" width="15.85546875" style="119" customWidth="1"/>
    <col min="26" max="26" width="0.42578125" style="119" customWidth="1"/>
    <col min="27" max="27" width="23" style="119" bestFit="1" customWidth="1"/>
    <col min="28" max="28" width="0.7109375" style="119" customWidth="1"/>
    <col min="29" max="29" width="29.42578125" style="119" bestFit="1" customWidth="1"/>
    <col min="30" max="30" width="0.7109375" style="119" customWidth="1"/>
    <col min="31" max="31" width="29.42578125" style="119" bestFit="1" customWidth="1"/>
    <col min="32" max="32" width="0.7109375" style="119" customWidth="1"/>
    <col min="33" max="33" width="16.5703125" style="119" customWidth="1"/>
    <col min="34" max="34" width="27" style="119" bestFit="1" customWidth="1"/>
    <col min="35" max="35" width="25.42578125" style="119" bestFit="1" customWidth="1"/>
    <col min="36" max="36" width="14.5703125" style="119" bestFit="1" customWidth="1"/>
    <col min="37" max="16384" width="9.140625" style="119"/>
  </cols>
  <sheetData>
    <row r="1" spans="1:36" s="37" customFormat="1" ht="24.75">
      <c r="A1" s="299" t="s">
        <v>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</row>
    <row r="2" spans="1:36" s="37" customFormat="1" ht="24.75">
      <c r="A2" s="299" t="s">
        <v>51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</row>
    <row r="3" spans="1:36" s="37" customFormat="1" ht="24.75">
      <c r="A3" s="299" t="str">
        <f>' سهام'!A3:W3</f>
        <v>برای ماه منتهی به 1401/04/31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</row>
    <row r="4" spans="1:36" ht="24.75">
      <c r="A4" s="306" t="s">
        <v>68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</row>
    <row r="5" spans="1:36" ht="24.75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</row>
    <row r="6" spans="1:36" ht="27.75" customHeight="1" thickBot="1">
      <c r="A6" s="298" t="s">
        <v>69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 t="s">
        <v>128</v>
      </c>
      <c r="N6" s="298"/>
      <c r="O6" s="298"/>
      <c r="P6" s="298"/>
      <c r="Q6" s="298"/>
      <c r="R6" s="120"/>
      <c r="S6" s="307" t="s">
        <v>7</v>
      </c>
      <c r="T6" s="307"/>
      <c r="U6" s="307"/>
      <c r="V6" s="307"/>
      <c r="W6" s="307"/>
      <c r="X6" s="245"/>
      <c r="Y6" s="298" t="s">
        <v>135</v>
      </c>
      <c r="Z6" s="298"/>
      <c r="AA6" s="298"/>
      <c r="AB6" s="298"/>
      <c r="AC6" s="298"/>
      <c r="AD6" s="298"/>
      <c r="AE6" s="298"/>
      <c r="AF6" s="298"/>
      <c r="AG6" s="298"/>
    </row>
    <row r="7" spans="1:36" ht="26.25" customHeight="1">
      <c r="A7" s="296" t="s">
        <v>70</v>
      </c>
      <c r="B7" s="244"/>
      <c r="C7" s="302" t="s">
        <v>71</v>
      </c>
      <c r="D7" s="246"/>
      <c r="E7" s="304" t="s">
        <v>76</v>
      </c>
      <c r="F7" s="246"/>
      <c r="G7" s="297" t="s">
        <v>72</v>
      </c>
      <c r="H7" s="246"/>
      <c r="I7" s="302" t="s">
        <v>23</v>
      </c>
      <c r="J7" s="246"/>
      <c r="K7" s="304" t="s">
        <v>73</v>
      </c>
      <c r="L7" s="121"/>
      <c r="M7" s="300" t="s">
        <v>3</v>
      </c>
      <c r="N7" s="297"/>
      <c r="O7" s="297" t="s">
        <v>0</v>
      </c>
      <c r="P7" s="297"/>
      <c r="Q7" s="297" t="s">
        <v>21</v>
      </c>
      <c r="R7" s="263"/>
      <c r="S7" s="299" t="s">
        <v>4</v>
      </c>
      <c r="T7" s="299"/>
      <c r="U7" s="122"/>
      <c r="V7" s="299" t="s">
        <v>5</v>
      </c>
      <c r="W7" s="299"/>
      <c r="X7" s="261"/>
      <c r="Y7" s="300" t="s">
        <v>3</v>
      </c>
      <c r="Z7" s="296"/>
      <c r="AA7" s="297" t="s">
        <v>74</v>
      </c>
      <c r="AB7" s="262"/>
      <c r="AC7" s="297" t="s">
        <v>0</v>
      </c>
      <c r="AD7" s="296"/>
      <c r="AE7" s="297" t="s">
        <v>21</v>
      </c>
      <c r="AF7" s="123"/>
      <c r="AG7" s="297" t="s">
        <v>22</v>
      </c>
    </row>
    <row r="8" spans="1:36" s="128" customFormat="1" ht="55.5" customHeight="1" thickBot="1">
      <c r="A8" s="298"/>
      <c r="B8" s="244"/>
      <c r="C8" s="303"/>
      <c r="D8" s="246"/>
      <c r="E8" s="303"/>
      <c r="F8" s="246"/>
      <c r="G8" s="298"/>
      <c r="H8" s="246"/>
      <c r="I8" s="303"/>
      <c r="J8" s="246"/>
      <c r="K8" s="303"/>
      <c r="L8" s="120"/>
      <c r="M8" s="301"/>
      <c r="N8" s="305"/>
      <c r="O8" s="298"/>
      <c r="P8" s="305"/>
      <c r="Q8" s="298"/>
      <c r="R8" s="263"/>
      <c r="S8" s="124" t="s">
        <v>3</v>
      </c>
      <c r="T8" s="124" t="s">
        <v>0</v>
      </c>
      <c r="U8" s="125"/>
      <c r="V8" s="124" t="s">
        <v>3</v>
      </c>
      <c r="W8" s="124" t="s">
        <v>50</v>
      </c>
      <c r="X8" s="126"/>
      <c r="Y8" s="301"/>
      <c r="Z8" s="296"/>
      <c r="AA8" s="298"/>
      <c r="AB8" s="262"/>
      <c r="AC8" s="298"/>
      <c r="AD8" s="296"/>
      <c r="AE8" s="298"/>
      <c r="AF8" s="123"/>
      <c r="AG8" s="298"/>
      <c r="AH8" s="127"/>
      <c r="AJ8" s="127"/>
    </row>
    <row r="9" spans="1:36" s="128" customFormat="1" ht="55.5" customHeight="1">
      <c r="A9" s="129" t="s">
        <v>98</v>
      </c>
      <c r="B9" s="244"/>
      <c r="C9" s="130" t="s">
        <v>99</v>
      </c>
      <c r="D9" s="91"/>
      <c r="E9" s="130" t="s">
        <v>99</v>
      </c>
      <c r="F9" s="91"/>
      <c r="G9" s="130" t="s">
        <v>100</v>
      </c>
      <c r="H9" s="91"/>
      <c r="I9" s="130" t="s">
        <v>101</v>
      </c>
      <c r="J9" s="130"/>
      <c r="K9" s="131">
        <v>1000000</v>
      </c>
      <c r="L9" s="120"/>
      <c r="M9" s="59">
        <v>1500</v>
      </c>
      <c r="N9" s="132"/>
      <c r="O9" s="59">
        <v>1410405589</v>
      </c>
      <c r="P9" s="59"/>
      <c r="Q9" s="59">
        <v>1471653216</v>
      </c>
      <c r="R9" s="59"/>
      <c r="S9" s="59">
        <v>0</v>
      </c>
      <c r="T9" s="59">
        <v>0</v>
      </c>
      <c r="U9" s="59"/>
      <c r="V9" s="59">
        <v>0</v>
      </c>
      <c r="W9" s="59">
        <v>0</v>
      </c>
      <c r="X9" s="59"/>
      <c r="Y9" s="59">
        <v>1500</v>
      </c>
      <c r="Z9" s="59"/>
      <c r="AA9" s="235">
        <v>996380</v>
      </c>
      <c r="AB9" s="59"/>
      <c r="AC9" s="59">
        <v>1410405589</v>
      </c>
      <c r="AD9" s="59"/>
      <c r="AE9" s="59">
        <v>1494299111</v>
      </c>
      <c r="AG9" s="133">
        <f>AE9/درآمدها!$J$5</f>
        <v>3.0840088679843646E-3</v>
      </c>
      <c r="AH9" s="59"/>
      <c r="AI9" s="59"/>
      <c r="AJ9" s="127"/>
    </row>
    <row r="10" spans="1:36" s="128" customFormat="1" ht="55.5" customHeight="1">
      <c r="A10" s="129" t="s">
        <v>104</v>
      </c>
      <c r="B10" s="244"/>
      <c r="C10" s="130" t="s">
        <v>99</v>
      </c>
      <c r="D10" s="91"/>
      <c r="E10" s="130" t="s">
        <v>99</v>
      </c>
      <c r="F10" s="91"/>
      <c r="G10" s="130" t="s">
        <v>105</v>
      </c>
      <c r="H10" s="91"/>
      <c r="I10" s="130" t="s">
        <v>106</v>
      </c>
      <c r="J10" s="130"/>
      <c r="K10" s="131">
        <v>1000000</v>
      </c>
      <c r="L10" s="120"/>
      <c r="M10" s="59">
        <v>280000</v>
      </c>
      <c r="N10" s="132"/>
      <c r="O10" s="59">
        <v>280050750000</v>
      </c>
      <c r="P10" s="59"/>
      <c r="Q10" s="59">
        <v>281612988393</v>
      </c>
      <c r="R10" s="59"/>
      <c r="S10" s="59">
        <v>230000</v>
      </c>
      <c r="T10" s="59">
        <v>230041687500</v>
      </c>
      <c r="U10" s="59"/>
      <c r="V10" s="59">
        <v>280000</v>
      </c>
      <c r="W10" s="59">
        <v>287962889606</v>
      </c>
      <c r="X10" s="59"/>
      <c r="Y10" s="59">
        <v>230000</v>
      </c>
      <c r="Z10" s="59"/>
      <c r="AA10" s="235">
        <v>1000504</v>
      </c>
      <c r="AB10" s="59"/>
      <c r="AC10" s="59">
        <v>230041687500</v>
      </c>
      <c r="AD10" s="59"/>
      <c r="AE10" s="59">
        <v>230074211491</v>
      </c>
      <c r="AG10" s="133">
        <f>AE10/درآمدها!$J$5</f>
        <v>0.47483860715002069</v>
      </c>
      <c r="AH10" s="59"/>
      <c r="AI10" s="59"/>
      <c r="AJ10" s="127"/>
    </row>
    <row r="11" spans="1:36" s="128" customFormat="1" ht="55.5" customHeight="1" thickBot="1">
      <c r="A11" s="129" t="s">
        <v>129</v>
      </c>
      <c r="B11" s="244"/>
      <c r="C11" s="130" t="s">
        <v>99</v>
      </c>
      <c r="D11" s="91"/>
      <c r="E11" s="130" t="s">
        <v>99</v>
      </c>
      <c r="F11" s="91"/>
      <c r="G11" s="130" t="s">
        <v>130</v>
      </c>
      <c r="H11" s="91"/>
      <c r="I11" s="130" t="s">
        <v>131</v>
      </c>
      <c r="J11" s="130"/>
      <c r="K11" s="131">
        <v>1000000</v>
      </c>
      <c r="L11" s="120"/>
      <c r="M11" s="59">
        <v>200000</v>
      </c>
      <c r="N11" s="132"/>
      <c r="O11" s="59">
        <v>200036250000</v>
      </c>
      <c r="P11" s="59"/>
      <c r="Q11" s="59">
        <v>200233701063</v>
      </c>
      <c r="R11" s="59"/>
      <c r="S11" s="59">
        <v>0</v>
      </c>
      <c r="T11" s="59">
        <v>0</v>
      </c>
      <c r="U11" s="59"/>
      <c r="V11" s="59">
        <v>0</v>
      </c>
      <c r="W11" s="59">
        <v>0</v>
      </c>
      <c r="X11" s="59"/>
      <c r="Y11" s="59">
        <v>200000</v>
      </c>
      <c r="Z11" s="59"/>
      <c r="AA11" s="235">
        <v>1003343</v>
      </c>
      <c r="AB11" s="59"/>
      <c r="AC11" s="59">
        <v>200036250000</v>
      </c>
      <c r="AD11" s="59"/>
      <c r="AE11" s="59">
        <v>200632228817</v>
      </c>
      <c r="AG11" s="133">
        <f>AE11/درآمدها!$J$5</f>
        <v>0.41407477814868093</v>
      </c>
      <c r="AH11" s="59"/>
      <c r="AI11" s="59"/>
      <c r="AJ11" s="127"/>
    </row>
    <row r="12" spans="1:36" s="137" customFormat="1" ht="32.25" thickBot="1">
      <c r="A12" s="134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19"/>
      <c r="N12" s="119"/>
      <c r="O12" s="104">
        <f>SUM(O9:O11)</f>
        <v>481497405589</v>
      </c>
      <c r="P12" s="119"/>
      <c r="Q12" s="104">
        <f>SUM(Q9:Q11)</f>
        <v>483318342672</v>
      </c>
      <c r="R12" s="119"/>
      <c r="S12" s="119"/>
      <c r="T12" s="104">
        <f>SUM(T9:T11)</f>
        <v>230041687500</v>
      </c>
      <c r="U12" s="119"/>
      <c r="V12" s="119"/>
      <c r="W12" s="104">
        <f>SUM(W9:W11)</f>
        <v>287962889606</v>
      </c>
      <c r="X12" s="119"/>
      <c r="Y12" s="119"/>
      <c r="Z12" s="119"/>
      <c r="AA12" s="119"/>
      <c r="AB12" s="119"/>
      <c r="AC12" s="104">
        <f>SUM(AC9:AC11)</f>
        <v>431488343089</v>
      </c>
      <c r="AD12" s="119"/>
      <c r="AE12" s="104">
        <f>SUM(AE9:AE11)</f>
        <v>432200739419</v>
      </c>
      <c r="AF12" s="119"/>
      <c r="AG12" s="136">
        <f>SUM(AG9:AG11)</f>
        <v>0.891997394166686</v>
      </c>
      <c r="AH12" s="277"/>
      <c r="AJ12" s="127"/>
    </row>
    <row r="13" spans="1:36" s="138" customFormat="1" ht="32.25" thickTop="1">
      <c r="M13" s="119"/>
      <c r="N13" s="119"/>
      <c r="P13" s="119"/>
      <c r="R13" s="119"/>
      <c r="S13" s="119"/>
      <c r="U13" s="119"/>
      <c r="V13" s="119"/>
      <c r="X13" s="119"/>
      <c r="Y13" s="119"/>
      <c r="Z13" s="119"/>
      <c r="AA13" s="119"/>
      <c r="AB13" s="119"/>
      <c r="AD13" s="119"/>
      <c r="AF13" s="119"/>
    </row>
    <row r="14" spans="1:36" s="59" customFormat="1" ht="30.75"/>
    <row r="15" spans="1:36" s="59" customFormat="1" ht="30.75">
      <c r="AG15" s="133"/>
    </row>
    <row r="16" spans="1:36" s="59" customFormat="1" ht="30.75">
      <c r="T16" s="265"/>
      <c r="AC16" s="133"/>
      <c r="AG16" s="133"/>
    </row>
    <row r="17" spans="29:33" s="59" customFormat="1" ht="30.75">
      <c r="AC17" s="133"/>
      <c r="AG17" s="133"/>
    </row>
    <row r="18" spans="29:33" s="59" customFormat="1" ht="30.75">
      <c r="AC18" s="133"/>
      <c r="AG18" s="139"/>
    </row>
    <row r="19" spans="29:33" s="59" customFormat="1" ht="30.75"/>
    <row r="20" spans="29:33" s="59" customFormat="1" ht="30.75"/>
    <row r="21" spans="29:33" s="59" customFormat="1" ht="30.75"/>
    <row r="22" spans="29:33" s="59" customFormat="1" ht="30.75"/>
    <row r="23" spans="29:33" s="59" customFormat="1" ht="30.75"/>
    <row r="24" spans="29:33" s="59" customFormat="1" ht="30.7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7"/>
  <sheetViews>
    <sheetView rightToLeft="1" tabSelected="1" view="pageBreakPreview" topLeftCell="A5" zoomScale="80" zoomScaleNormal="56" zoomScaleSheetLayoutView="80" workbookViewId="0">
      <selection activeCell="N6" sqref="N6:P9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0.140625" bestFit="1" customWidth="1"/>
    <col min="12" max="12" width="2" customWidth="1"/>
    <col min="13" max="13" width="41.5703125" customWidth="1"/>
    <col min="14" max="14" width="20.140625" bestFit="1" customWidth="1"/>
    <col min="15" max="15" width="19.85546875" style="118" bestFit="1" customWidth="1"/>
    <col min="16" max="16" width="14.85546875" bestFit="1" customWidth="1"/>
  </cols>
  <sheetData>
    <row r="1" spans="1:33" s="7" customFormat="1" ht="24.75">
      <c r="A1" s="312" t="s">
        <v>92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110"/>
      <c r="O1" s="116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3" s="7" customFormat="1" ht="24.7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110"/>
      <c r="O2" s="116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</row>
    <row r="3" spans="1:33" s="7" customFormat="1" ht="24.75">
      <c r="A3" s="312" t="str">
        <f>' سهام'!A3:W3</f>
        <v>برای ماه منتهی به 1401/04/31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110"/>
      <c r="O3" s="116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</row>
    <row r="5" spans="1:33" s="106" customFormat="1" ht="22.5">
      <c r="A5" s="310" t="s">
        <v>125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107"/>
      <c r="O5" s="117"/>
      <c r="P5" s="108"/>
    </row>
    <row r="6" spans="1:33" s="106" customFormat="1" ht="22.5">
      <c r="A6" s="310" t="s">
        <v>126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107"/>
      <c r="O6" s="117"/>
      <c r="P6" s="108"/>
    </row>
    <row r="7" spans="1:33" s="106" customFormat="1" ht="47.1" customHeight="1" thickBot="1">
      <c r="A7" s="109"/>
      <c r="N7" s="107"/>
      <c r="O7" s="117"/>
      <c r="P7" s="108"/>
    </row>
    <row r="8" spans="1:33" ht="42">
      <c r="A8" s="111" t="s">
        <v>118</v>
      </c>
      <c r="B8" s="112"/>
      <c r="C8" s="270" t="s">
        <v>119</v>
      </c>
      <c r="D8" s="271"/>
      <c r="E8" s="270" t="s">
        <v>127</v>
      </c>
      <c r="F8" s="271"/>
      <c r="G8" s="270" t="s">
        <v>120</v>
      </c>
      <c r="H8" s="271"/>
      <c r="I8" s="270" t="s">
        <v>121</v>
      </c>
      <c r="J8" s="271"/>
      <c r="K8" s="270" t="s">
        <v>122</v>
      </c>
      <c r="L8" s="271"/>
      <c r="M8" s="272" t="s">
        <v>123</v>
      </c>
      <c r="N8" s="107"/>
      <c r="O8" s="117"/>
      <c r="P8" s="108"/>
    </row>
    <row r="9" spans="1:33" ht="112.5" customHeight="1">
      <c r="A9" s="236" t="s">
        <v>104</v>
      </c>
      <c r="B9" s="237"/>
      <c r="C9" s="238">
        <v>230000</v>
      </c>
      <c r="D9" s="237"/>
      <c r="E9" s="238">
        <v>1000000</v>
      </c>
      <c r="F9" s="237"/>
      <c r="G9" s="238">
        <v>1000504</v>
      </c>
      <c r="H9" s="266"/>
      <c r="I9" s="267">
        <f>(G9/E9)-1</f>
        <v>5.0400000000005996E-4</v>
      </c>
      <c r="J9" s="266"/>
      <c r="K9" s="238">
        <f>اوراق!AE10</f>
        <v>230074211491</v>
      </c>
      <c r="L9" s="239"/>
      <c r="M9" s="308" t="s">
        <v>124</v>
      </c>
      <c r="N9" s="107"/>
      <c r="O9" s="117"/>
      <c r="P9" s="108"/>
    </row>
    <row r="10" spans="1:33" ht="113.25" customHeight="1" thickBot="1">
      <c r="A10" s="113" t="s">
        <v>132</v>
      </c>
      <c r="B10" s="114"/>
      <c r="C10" s="115">
        <v>200000</v>
      </c>
      <c r="D10" s="114"/>
      <c r="E10" s="115">
        <v>1000000</v>
      </c>
      <c r="F10" s="114"/>
      <c r="G10" s="115">
        <v>1003343</v>
      </c>
      <c r="H10" s="268"/>
      <c r="I10" s="269">
        <f>(G10/E10)-1</f>
        <v>3.3430000000000959E-3</v>
      </c>
      <c r="J10" s="268"/>
      <c r="K10" s="115">
        <f>اوراق!AE11</f>
        <v>200632228817</v>
      </c>
      <c r="L10" s="239"/>
      <c r="M10" s="309"/>
      <c r="N10" s="107"/>
      <c r="O10" s="107"/>
      <c r="P10" s="108"/>
    </row>
    <row r="11" spans="1:33" ht="22.5">
      <c r="L11" s="239"/>
    </row>
    <row r="12" spans="1:33" ht="22.5">
      <c r="L12" s="239"/>
    </row>
    <row r="15" spans="1:33" ht="22.5">
      <c r="N15" s="107"/>
    </row>
    <row r="16" spans="1:33" ht="22.5">
      <c r="N16" s="107"/>
    </row>
    <row r="17" spans="14:14" ht="22.5">
      <c r="N17" s="107"/>
    </row>
  </sheetData>
  <mergeCells count="6">
    <mergeCell ref="M9:M10"/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rightToLeft="1" view="pageBreakPreview" zoomScale="90" zoomScaleNormal="100" zoomScaleSheetLayoutView="90" workbookViewId="0">
      <selection activeCell="O16" sqref="O16:S20"/>
    </sheetView>
  </sheetViews>
  <sheetFormatPr defaultColWidth="9.140625" defaultRowHeight="15"/>
  <cols>
    <col min="1" max="1" width="39.140625" style="140" bestFit="1" customWidth="1"/>
    <col min="2" max="2" width="0.7109375" style="140" customWidth="1"/>
    <col min="3" max="3" width="24.28515625" style="140" customWidth="1"/>
    <col min="4" max="4" width="0.7109375" style="140" customWidth="1"/>
    <col min="5" max="5" width="9.5703125" style="140" bestFit="1" customWidth="1"/>
    <col min="6" max="6" width="0.7109375" style="140" customWidth="1"/>
    <col min="7" max="7" width="15.85546875" style="140" bestFit="1" customWidth="1"/>
    <col min="8" max="8" width="0.7109375" style="140" customWidth="1"/>
    <col min="9" max="9" width="9.28515625" style="140" customWidth="1"/>
    <col min="10" max="10" width="0.5703125" style="140" customWidth="1"/>
    <col min="11" max="11" width="21.28515625" style="164" customWidth="1"/>
    <col min="12" max="12" width="0.7109375" style="140" customWidth="1"/>
    <col min="13" max="13" width="21.85546875" style="140" customWidth="1"/>
    <col min="14" max="14" width="0.42578125" style="140" customWidth="1"/>
    <col min="15" max="15" width="22.140625" style="140" customWidth="1"/>
    <col min="16" max="16" width="0.42578125" style="140" customWidth="1"/>
    <col min="17" max="17" width="18.42578125" style="140" customWidth="1"/>
    <col min="18" max="18" width="0.5703125" style="140" customWidth="1"/>
    <col min="19" max="19" width="12.140625" style="140" customWidth="1"/>
    <col min="20" max="20" width="13.42578125" style="140" bestFit="1" customWidth="1"/>
    <col min="21" max="16384" width="9.140625" style="140"/>
  </cols>
  <sheetData>
    <row r="1" spans="1:21" ht="18.75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21" ht="18.75">
      <c r="A2" s="319" t="s">
        <v>51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</row>
    <row r="3" spans="1:21" ht="18.75">
      <c r="A3" s="319" t="str">
        <f>' سهام'!A3:W3</f>
        <v>برای ماه منتهی به 1401/04/31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21" s="141" customFormat="1" ht="18.75">
      <c r="A4" s="321" t="s">
        <v>52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1:21" ht="18.75" thickBot="1">
      <c r="A5" s="49"/>
      <c r="B5" s="49"/>
      <c r="C5" s="142"/>
      <c r="D5" s="142"/>
      <c r="E5" s="142"/>
      <c r="F5" s="142"/>
      <c r="G5" s="142"/>
      <c r="H5" s="142"/>
      <c r="I5" s="142"/>
      <c r="J5" s="142"/>
      <c r="K5" s="143"/>
      <c r="L5" s="142"/>
      <c r="M5" s="142"/>
      <c r="N5" s="142"/>
      <c r="O5" s="142"/>
      <c r="P5" s="142"/>
      <c r="Q5" s="142"/>
      <c r="R5" s="142"/>
      <c r="S5" s="142"/>
    </row>
    <row r="6" spans="1:21" ht="18.75" customHeight="1" thickBot="1">
      <c r="A6" s="144"/>
      <c r="B6" s="49"/>
      <c r="C6" s="317" t="s">
        <v>11</v>
      </c>
      <c r="D6" s="317"/>
      <c r="E6" s="317"/>
      <c r="F6" s="317"/>
      <c r="G6" s="317"/>
      <c r="H6" s="317"/>
      <c r="I6" s="317"/>
      <c r="J6" s="145"/>
      <c r="K6" s="146" t="s">
        <v>128</v>
      </c>
      <c r="L6" s="248"/>
      <c r="M6" s="318" t="s">
        <v>7</v>
      </c>
      <c r="N6" s="318"/>
      <c r="O6" s="318"/>
      <c r="P6" s="49"/>
      <c r="Q6" s="317" t="s">
        <v>135</v>
      </c>
      <c r="R6" s="317"/>
      <c r="S6" s="317"/>
    </row>
    <row r="7" spans="1:21" ht="24" customHeight="1">
      <c r="A7" s="324" t="s">
        <v>8</v>
      </c>
      <c r="B7" s="148"/>
      <c r="C7" s="313" t="s">
        <v>9</v>
      </c>
      <c r="D7" s="149"/>
      <c r="E7" s="313" t="s">
        <v>10</v>
      </c>
      <c r="F7" s="149"/>
      <c r="G7" s="313" t="s">
        <v>34</v>
      </c>
      <c r="H7" s="149"/>
      <c r="I7" s="313" t="s">
        <v>89</v>
      </c>
      <c r="J7" s="324"/>
      <c r="K7" s="327" t="s">
        <v>6</v>
      </c>
      <c r="L7" s="148"/>
      <c r="M7" s="315" t="s">
        <v>36</v>
      </c>
      <c r="N7" s="150"/>
      <c r="O7" s="315" t="s">
        <v>37</v>
      </c>
      <c r="P7" s="49"/>
      <c r="Q7" s="322" t="s">
        <v>6</v>
      </c>
      <c r="R7" s="324"/>
      <c r="S7" s="320" t="s">
        <v>22</v>
      </c>
    </row>
    <row r="8" spans="1:21" ht="18.75" thickBot="1">
      <c r="A8" s="325"/>
      <c r="B8" s="148"/>
      <c r="C8" s="314"/>
      <c r="D8" s="151"/>
      <c r="E8" s="314"/>
      <c r="F8" s="151"/>
      <c r="G8" s="314"/>
      <c r="H8" s="151"/>
      <c r="I8" s="314"/>
      <c r="J8" s="326"/>
      <c r="K8" s="328"/>
      <c r="L8" s="148"/>
      <c r="M8" s="316"/>
      <c r="N8" s="152"/>
      <c r="O8" s="316"/>
      <c r="P8" s="49"/>
      <c r="Q8" s="323"/>
      <c r="R8" s="324"/>
      <c r="S8" s="314"/>
    </row>
    <row r="9" spans="1:21" s="49" customFormat="1" ht="18">
      <c r="A9" s="153" t="s">
        <v>93</v>
      </c>
      <c r="C9" s="154" t="s">
        <v>94</v>
      </c>
      <c r="E9" s="155" t="s">
        <v>95</v>
      </c>
      <c r="G9" s="154" t="s">
        <v>96</v>
      </c>
      <c r="I9" s="156">
        <v>18</v>
      </c>
      <c r="J9" s="157"/>
      <c r="K9" s="157">
        <v>1757451116</v>
      </c>
      <c r="L9" s="157"/>
      <c r="M9" s="157">
        <v>95310374661</v>
      </c>
      <c r="N9" s="157"/>
      <c r="O9" s="157">
        <v>-64510566875</v>
      </c>
      <c r="P9" s="157"/>
      <c r="Q9" s="157">
        <f>K9+M9+O9</f>
        <v>32557258902</v>
      </c>
      <c r="S9" s="158">
        <f>Q9/درآمدها!$J$5</f>
        <v>6.7193291110129616E-2</v>
      </c>
      <c r="T9" s="265"/>
      <c r="U9" s="160"/>
    </row>
    <row r="10" spans="1:21" s="49" customFormat="1" ht="18">
      <c r="A10" s="153" t="s">
        <v>107</v>
      </c>
      <c r="C10" s="154" t="s">
        <v>109</v>
      </c>
      <c r="E10" s="155" t="s">
        <v>95</v>
      </c>
      <c r="G10" s="154" t="s">
        <v>117</v>
      </c>
      <c r="I10" s="156">
        <v>10</v>
      </c>
      <c r="J10" s="157"/>
      <c r="K10" s="157">
        <v>23977882</v>
      </c>
      <c r="L10" s="157"/>
      <c r="M10" s="157">
        <v>10124873156</v>
      </c>
      <c r="N10" s="157"/>
      <c r="O10" s="157">
        <v>-9952670000</v>
      </c>
      <c r="P10" s="157"/>
      <c r="Q10" s="157">
        <f t="shared" ref="Q10:Q11" si="0">K10+M10+O10</f>
        <v>196181038</v>
      </c>
      <c r="S10" s="158">
        <f>Q10/درآمدها!$J$5</f>
        <v>4.0488818903030026E-4</v>
      </c>
      <c r="T10" s="265"/>
      <c r="U10" s="160"/>
    </row>
    <row r="11" spans="1:21" s="49" customFormat="1" ht="18.75" thickBot="1">
      <c r="A11" s="153" t="s">
        <v>114</v>
      </c>
      <c r="C11" s="154" t="s">
        <v>110</v>
      </c>
      <c r="E11" s="155" t="s">
        <v>113</v>
      </c>
      <c r="G11" s="154" t="s">
        <v>117</v>
      </c>
      <c r="I11" s="156">
        <v>18</v>
      </c>
      <c r="J11" s="157"/>
      <c r="K11" s="157">
        <v>19479000000</v>
      </c>
      <c r="L11" s="157"/>
      <c r="M11" s="157">
        <v>0</v>
      </c>
      <c r="N11" s="157"/>
      <c r="O11" s="157">
        <v>-9800000000</v>
      </c>
      <c r="P11" s="157"/>
      <c r="Q11" s="157">
        <f t="shared" si="0"/>
        <v>9679000000</v>
      </c>
      <c r="S11" s="158">
        <f>Q11/درآمدها!$J$5</f>
        <v>1.9976001868357306E-2</v>
      </c>
      <c r="T11" s="265"/>
      <c r="U11" s="160"/>
    </row>
    <row r="12" spans="1:21" s="49" customFormat="1" ht="24" customHeight="1" thickBot="1">
      <c r="A12" s="148" t="s">
        <v>2</v>
      </c>
      <c r="B12" s="148"/>
      <c r="C12" s="148"/>
      <c r="D12" s="148"/>
      <c r="E12" s="148"/>
      <c r="F12" s="148"/>
      <c r="G12" s="148"/>
      <c r="H12" s="148"/>
      <c r="I12" s="148"/>
      <c r="J12" s="247"/>
      <c r="K12" s="162">
        <f>SUM(K9:K11)</f>
        <v>21260428998</v>
      </c>
      <c r="M12" s="162">
        <f>SUM(M9:M11)</f>
        <v>105435247817</v>
      </c>
      <c r="O12" s="162">
        <f>SUM(O9:O11)</f>
        <v>-84263236875</v>
      </c>
      <c r="Q12" s="162">
        <f>SUM(Q9:Q11)</f>
        <v>42432439940</v>
      </c>
      <c r="S12" s="163">
        <f>SUM(S9:S11)</f>
        <v>8.7574181167517223E-2</v>
      </c>
    </row>
    <row r="13" spans="1:21" ht="18.75" thickTop="1">
      <c r="L13" s="49"/>
      <c r="N13" s="49"/>
      <c r="P13" s="49"/>
      <c r="R13" s="49"/>
    </row>
    <row r="14" spans="1:21" ht="18">
      <c r="L14" s="49"/>
      <c r="N14" s="49"/>
      <c r="P14" s="49"/>
      <c r="R14" s="49"/>
    </row>
    <row r="15" spans="1:21" ht="21.75">
      <c r="K15" s="165"/>
      <c r="L15" s="165"/>
      <c r="M15" s="165"/>
      <c r="N15" s="37"/>
      <c r="O15" s="165"/>
      <c r="P15" s="165"/>
      <c r="Q15" s="165"/>
    </row>
    <row r="16" spans="1:21" ht="21.75">
      <c r="K16" s="165"/>
      <c r="L16" s="165"/>
      <c r="M16" s="165"/>
      <c r="N16" s="37"/>
      <c r="O16" s="165"/>
      <c r="P16" s="165"/>
      <c r="Q16" s="165"/>
    </row>
    <row r="17" spans="11:17" ht="21.75">
      <c r="K17" s="165"/>
      <c r="M17" s="165"/>
      <c r="O17" s="165"/>
      <c r="Q17" s="165"/>
    </row>
    <row r="18" spans="11:17" ht="21.75">
      <c r="K18" s="165"/>
      <c r="L18" s="165"/>
      <c r="M18" s="165"/>
      <c r="N18" s="37"/>
      <c r="O18" s="165"/>
      <c r="P18" s="165"/>
      <c r="Q18" s="165"/>
    </row>
    <row r="19" spans="11:17" ht="21.75">
      <c r="K19" s="165"/>
      <c r="M19" s="165"/>
      <c r="O19" s="165"/>
      <c r="Q19" s="165"/>
    </row>
    <row r="20" spans="11:17">
      <c r="Q20" s="166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8"/>
  <sheetViews>
    <sheetView rightToLeft="1" view="pageBreakPreview" zoomScaleNormal="100" zoomScaleSheetLayoutView="100" workbookViewId="0">
      <selection activeCell="E11" sqref="E11"/>
    </sheetView>
  </sheetViews>
  <sheetFormatPr defaultColWidth="9.140625" defaultRowHeight="18"/>
  <cols>
    <col min="1" max="1" width="60.140625" style="26" customWidth="1"/>
    <col min="2" max="2" width="1" style="26" customWidth="1"/>
    <col min="3" max="3" width="9.140625" style="8"/>
    <col min="4" max="4" width="1.140625" style="8" customWidth="1"/>
    <col min="5" max="5" width="25.28515625" style="27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6" bestFit="1" customWidth="1"/>
    <col min="11" max="11" width="21.140625" style="46" bestFit="1" customWidth="1"/>
    <col min="12" max="16384" width="9.140625" style="8"/>
  </cols>
  <sheetData>
    <row r="1" spans="1:14" ht="21">
      <c r="A1" s="330" t="s">
        <v>92</v>
      </c>
      <c r="B1" s="330"/>
      <c r="C1" s="330"/>
      <c r="D1" s="330"/>
      <c r="E1" s="330"/>
      <c r="F1" s="330"/>
      <c r="G1" s="330"/>
      <c r="H1" s="330"/>
      <c r="I1" s="330"/>
      <c r="J1" s="45"/>
      <c r="K1" s="45"/>
    </row>
    <row r="2" spans="1:14" ht="21">
      <c r="A2" s="330" t="s">
        <v>51</v>
      </c>
      <c r="B2" s="330"/>
      <c r="C2" s="330"/>
      <c r="D2" s="330"/>
      <c r="E2" s="330"/>
      <c r="F2" s="330"/>
      <c r="G2" s="330"/>
      <c r="H2" s="330"/>
      <c r="I2" s="330"/>
      <c r="J2" s="97"/>
      <c r="K2" s="45"/>
    </row>
    <row r="3" spans="1:14" ht="21.75" thickBot="1">
      <c r="A3" s="330" t="str">
        <f>سپرده!A3</f>
        <v>برای ماه منتهی به 1401/04/31</v>
      </c>
      <c r="B3" s="330"/>
      <c r="C3" s="330"/>
      <c r="D3" s="330"/>
      <c r="E3" s="330"/>
      <c r="F3" s="330"/>
      <c r="G3" s="330"/>
      <c r="H3" s="330"/>
      <c r="I3" s="330"/>
      <c r="J3" s="45"/>
      <c r="K3" s="45"/>
    </row>
    <row r="4" spans="1:14" ht="21.75" thickBot="1">
      <c r="A4" s="84" t="s">
        <v>27</v>
      </c>
      <c r="B4" s="21"/>
      <c r="C4" s="21"/>
      <c r="D4" s="21"/>
      <c r="E4" s="21"/>
      <c r="F4" s="21"/>
      <c r="G4" s="21"/>
      <c r="H4" s="21"/>
      <c r="I4" s="21"/>
      <c r="J4" s="98">
        <v>46172176779</v>
      </c>
      <c r="K4" s="47" t="s">
        <v>91</v>
      </c>
    </row>
    <row r="5" spans="1:14" ht="21.75" customHeight="1" thickBot="1">
      <c r="A5" s="12"/>
      <c r="B5" s="12"/>
      <c r="C5" s="12"/>
      <c r="D5" s="12"/>
      <c r="E5" s="329" t="s">
        <v>135</v>
      </c>
      <c r="F5" s="329"/>
      <c r="G5" s="329"/>
      <c r="H5" s="329"/>
      <c r="I5" s="329"/>
      <c r="J5" s="98">
        <v>484531392407</v>
      </c>
      <c r="K5" s="47" t="s">
        <v>90</v>
      </c>
    </row>
    <row r="6" spans="1:14" ht="21.75" customHeight="1" thickBot="1">
      <c r="A6" s="13" t="s">
        <v>38</v>
      </c>
      <c r="B6" s="14"/>
      <c r="C6" s="15" t="s">
        <v>39</v>
      </c>
      <c r="D6" s="16"/>
      <c r="E6" s="17" t="s">
        <v>6</v>
      </c>
      <c r="F6" s="16"/>
      <c r="G6" s="15" t="s">
        <v>19</v>
      </c>
      <c r="H6" s="11"/>
      <c r="I6" s="18" t="s">
        <v>88</v>
      </c>
      <c r="J6" s="240"/>
      <c r="K6" s="241"/>
    </row>
    <row r="7" spans="1:14" ht="21" customHeight="1">
      <c r="A7" s="19" t="s">
        <v>47</v>
      </c>
      <c r="B7" s="19"/>
      <c r="C7" s="20" t="s">
        <v>53</v>
      </c>
      <c r="D7" s="21"/>
      <c r="E7" s="41">
        <f>'درآمد سرمایه گذاری در سهام '!S12</f>
        <v>0</v>
      </c>
      <c r="F7" s="21"/>
      <c r="G7" s="22">
        <f>E7/$J$4</f>
        <v>0</v>
      </c>
      <c r="H7" s="23"/>
      <c r="I7" s="40">
        <f>E7/$J$5</f>
        <v>0</v>
      </c>
      <c r="J7" s="251"/>
      <c r="K7" s="251"/>
      <c r="L7" s="251"/>
      <c r="M7" s="251"/>
    </row>
    <row r="8" spans="1:14" ht="18.75" customHeight="1">
      <c r="A8" s="19" t="s">
        <v>48</v>
      </c>
      <c r="B8" s="19"/>
      <c r="C8" s="20" t="s">
        <v>54</v>
      </c>
      <c r="D8" s="21"/>
      <c r="E8" s="41">
        <f>'درآمد سرمایه گذاری در اوراق بها'!Q16</f>
        <v>24285552952</v>
      </c>
      <c r="F8" s="21"/>
      <c r="G8" s="22">
        <f t="shared" ref="G8:G10" si="0">E8/$J$4</f>
        <v>0.52597808130730239</v>
      </c>
      <c r="H8" s="23"/>
      <c r="I8" s="40">
        <f>E8/$J$5</f>
        <v>5.0121732735121639E-2</v>
      </c>
      <c r="J8" s="251"/>
      <c r="K8" s="251"/>
      <c r="L8" s="251"/>
      <c r="M8" s="251"/>
    </row>
    <row r="9" spans="1:14" ht="18.75" customHeight="1">
      <c r="A9" s="19" t="s">
        <v>49</v>
      </c>
      <c r="B9" s="19"/>
      <c r="C9" s="20" t="s">
        <v>55</v>
      </c>
      <c r="D9" s="21"/>
      <c r="E9" s="41">
        <f>'درآمد سپرده بانکی'!I11</f>
        <v>21778924325</v>
      </c>
      <c r="F9" s="21"/>
      <c r="G9" s="22">
        <f t="shared" si="0"/>
        <v>0.47168935589160865</v>
      </c>
      <c r="H9" s="23"/>
      <c r="I9" s="40">
        <f>E9/$J$5</f>
        <v>4.4948427834178371E-2</v>
      </c>
      <c r="J9" s="251"/>
      <c r="K9" s="251"/>
      <c r="L9" s="251"/>
      <c r="M9" s="251"/>
    </row>
    <row r="10" spans="1:14" ht="19.5" customHeight="1" thickBot="1">
      <c r="A10" s="19" t="s">
        <v>32</v>
      </c>
      <c r="B10" s="19"/>
      <c r="C10" s="20" t="s">
        <v>56</v>
      </c>
      <c r="D10" s="21"/>
      <c r="E10" s="42">
        <f>'سایر درآمدها'!E9</f>
        <v>17094097</v>
      </c>
      <c r="F10" s="21"/>
      <c r="G10" s="22">
        <f t="shared" si="0"/>
        <v>3.7022506176868675E-4</v>
      </c>
      <c r="H10" s="23"/>
      <c r="I10" s="40">
        <f>E10/$J$5</f>
        <v>3.527964806383728E-5</v>
      </c>
      <c r="J10" s="251"/>
      <c r="K10" s="251"/>
      <c r="L10" s="251"/>
      <c r="M10" s="251"/>
    </row>
    <row r="11" spans="1:14" ht="19.5" customHeight="1" thickBot="1">
      <c r="A11" s="19" t="s">
        <v>2</v>
      </c>
      <c r="B11" s="24"/>
      <c r="C11" s="10"/>
      <c r="D11" s="10"/>
      <c r="E11" s="83">
        <f>SUM(E7:E10)</f>
        <v>46081571374</v>
      </c>
      <c r="F11" s="10"/>
      <c r="G11" s="82">
        <f>SUM(G7:G10)</f>
        <v>0.99803766226067969</v>
      </c>
      <c r="H11" s="25"/>
      <c r="I11" s="43">
        <f>SUM(I7:I10)</f>
        <v>9.5105440217363849E-2</v>
      </c>
      <c r="J11" s="251"/>
      <c r="K11" s="251"/>
      <c r="L11" s="251"/>
      <c r="M11" s="251"/>
    </row>
    <row r="12" spans="1:14" ht="18.75" customHeight="1" thickTop="1">
      <c r="J12" s="251"/>
      <c r="K12" s="251"/>
      <c r="L12" s="251"/>
      <c r="M12" s="251"/>
    </row>
    <row r="13" spans="1:14" ht="18" customHeight="1">
      <c r="E13" s="96"/>
      <c r="F13" s="96"/>
      <c r="G13" s="96"/>
      <c r="I13" s="275"/>
      <c r="J13" s="251"/>
      <c r="K13" s="251"/>
      <c r="L13" s="251"/>
      <c r="M13" s="251"/>
    </row>
    <row r="14" spans="1:14" ht="18" customHeight="1">
      <c r="E14" s="96"/>
      <c r="F14" s="96"/>
      <c r="G14" s="96"/>
      <c r="J14" s="251"/>
      <c r="K14" s="251"/>
      <c r="L14" s="251"/>
      <c r="M14" s="251"/>
    </row>
    <row r="15" spans="1:14" ht="18" customHeight="1">
      <c r="E15" s="276"/>
      <c r="F15" s="96"/>
      <c r="G15" s="96"/>
      <c r="H15" s="105"/>
      <c r="J15" s="8"/>
      <c r="K15" s="251"/>
      <c r="L15" s="251"/>
      <c r="M15" s="251"/>
      <c r="N15" s="251"/>
    </row>
    <row r="16" spans="1:14" ht="18" customHeight="1">
      <c r="E16" s="274"/>
      <c r="F16" s="96"/>
      <c r="G16" s="96"/>
      <c r="J16" s="100"/>
      <c r="K16" s="100"/>
    </row>
    <row r="17" spans="1:11" ht="17.45" customHeight="1">
      <c r="E17" s="96"/>
      <c r="F17" s="96"/>
      <c r="G17" s="96"/>
      <c r="J17" s="100"/>
      <c r="K17" s="100"/>
    </row>
    <row r="18" spans="1:11" ht="17.45" customHeight="1">
      <c r="E18" s="96"/>
      <c r="F18" s="96"/>
      <c r="G18" s="96"/>
    </row>
    <row r="19" spans="1:11" ht="17.45" customHeight="1">
      <c r="E19" s="96"/>
    </row>
    <row r="20" spans="1:11">
      <c r="E20" s="96"/>
    </row>
    <row r="21" spans="1:11">
      <c r="A21" s="26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4"/>
  <sheetViews>
    <sheetView rightToLeft="1" view="pageBreakPreview" topLeftCell="A6" zoomScaleNormal="100" zoomScaleSheetLayoutView="100" workbookViewId="0">
      <selection activeCell="I13" sqref="I13"/>
    </sheetView>
  </sheetViews>
  <sheetFormatPr defaultColWidth="9.140625" defaultRowHeight="21.75"/>
  <cols>
    <col min="1" max="1" width="50.85546875" style="49" customWidth="1"/>
    <col min="2" max="2" width="0.85546875" style="49" customWidth="1"/>
    <col min="3" max="3" width="14" style="49" bestFit="1" customWidth="1"/>
    <col min="4" max="4" width="1.28515625" style="49" customWidth="1"/>
    <col min="5" max="5" width="12.42578125" style="49" customWidth="1"/>
    <col min="6" max="6" width="1" style="49" customWidth="1"/>
    <col min="7" max="7" width="25" style="185" bestFit="1" customWidth="1"/>
    <col min="8" max="8" width="0.85546875" style="185" customWidth="1"/>
    <col min="9" max="9" width="25" style="185" bestFit="1" customWidth="1"/>
    <col min="10" max="10" width="0.7109375" style="185" customWidth="1"/>
    <col min="11" max="11" width="23.140625" style="185" bestFit="1" customWidth="1"/>
    <col min="12" max="12" width="0.7109375" style="185" customWidth="1"/>
    <col min="13" max="13" width="23.140625" style="185" bestFit="1" customWidth="1"/>
    <col min="14" max="14" width="0.5703125" style="185" customWidth="1"/>
    <col min="15" max="15" width="17" style="185" bestFit="1" customWidth="1"/>
    <col min="16" max="16" width="0.5703125" style="185" customWidth="1"/>
    <col min="17" max="17" width="23.140625" style="185" bestFit="1" customWidth="1"/>
    <col min="18" max="18" width="13.5703125" style="49" bestFit="1" customWidth="1"/>
    <col min="19" max="19" width="17.85546875" style="49" bestFit="1" customWidth="1"/>
    <col min="20" max="20" width="21.28515625" style="49" bestFit="1" customWidth="1"/>
    <col min="21" max="21" width="17.85546875" style="167" bestFit="1" customWidth="1"/>
    <col min="22" max="22" width="9.140625" style="167"/>
    <col min="23" max="16384" width="9.140625" style="49"/>
  </cols>
  <sheetData>
    <row r="1" spans="1:22" ht="24.75">
      <c r="A1" s="299" t="s">
        <v>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22" ht="24.75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1:22" ht="24.75">
      <c r="A3" s="299" t="str">
        <f>' سهام'!A3:W3</f>
        <v>برای ماه منتهی به 1401/04/31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22" ht="24.75">
      <c r="A4" s="306" t="s">
        <v>66</v>
      </c>
      <c r="B4" s="306"/>
      <c r="C4" s="306"/>
      <c r="D4" s="306"/>
      <c r="E4" s="306"/>
      <c r="F4" s="306"/>
      <c r="G4" s="306"/>
      <c r="H4" s="168"/>
      <c r="I4" s="169"/>
      <c r="J4" s="169"/>
      <c r="K4" s="169"/>
      <c r="L4" s="169"/>
      <c r="M4" s="169"/>
      <c r="N4" s="169"/>
      <c r="O4" s="169"/>
      <c r="P4" s="169"/>
      <c r="Q4" s="169"/>
    </row>
    <row r="5" spans="1:22" ht="24.75" customHeight="1" thickBot="1">
      <c r="A5" s="170"/>
      <c r="B5" s="331"/>
      <c r="C5" s="331"/>
      <c r="D5" s="331"/>
      <c r="E5" s="331"/>
      <c r="F5" s="171"/>
      <c r="G5" s="332" t="s">
        <v>137</v>
      </c>
      <c r="H5" s="332"/>
      <c r="I5" s="332"/>
      <c r="J5" s="332"/>
      <c r="K5" s="332"/>
      <c r="L5" s="169"/>
      <c r="M5" s="332" t="s">
        <v>138</v>
      </c>
      <c r="N5" s="332"/>
      <c r="O5" s="332"/>
      <c r="P5" s="332"/>
      <c r="Q5" s="332"/>
    </row>
    <row r="6" spans="1:22" ht="46.5" customHeight="1" thickBot="1">
      <c r="A6" s="172" t="s">
        <v>38</v>
      </c>
      <c r="B6" s="173"/>
      <c r="C6" s="174" t="s">
        <v>23</v>
      </c>
      <c r="D6" s="173"/>
      <c r="E6" s="174" t="s">
        <v>35</v>
      </c>
      <c r="F6" s="173"/>
      <c r="G6" s="175" t="s">
        <v>58</v>
      </c>
      <c r="H6" s="176"/>
      <c r="I6" s="175" t="s">
        <v>40</v>
      </c>
      <c r="J6" s="176"/>
      <c r="K6" s="175" t="s">
        <v>41</v>
      </c>
      <c r="L6" s="169"/>
      <c r="M6" s="175" t="s">
        <v>58</v>
      </c>
      <c r="N6" s="176"/>
      <c r="O6" s="175" t="s">
        <v>40</v>
      </c>
      <c r="P6" s="176"/>
      <c r="Q6" s="175" t="s">
        <v>41</v>
      </c>
    </row>
    <row r="7" spans="1:22" s="37" customFormat="1" ht="46.5" customHeight="1">
      <c r="A7" s="155" t="s">
        <v>104</v>
      </c>
      <c r="B7" s="177"/>
      <c r="C7" s="178" t="s">
        <v>106</v>
      </c>
      <c r="E7" s="273">
        <v>0.18</v>
      </c>
      <c r="G7" s="165">
        <v>3965040322</v>
      </c>
      <c r="H7" s="165"/>
      <c r="I7" s="165">
        <v>0</v>
      </c>
      <c r="J7" s="165"/>
      <c r="K7" s="165">
        <f>G7+I7</f>
        <v>3965040322</v>
      </c>
      <c r="L7" s="165"/>
      <c r="M7" s="165">
        <v>13613142737</v>
      </c>
      <c r="N7" s="165"/>
      <c r="O7" s="165">
        <v>0</v>
      </c>
      <c r="P7" s="165"/>
      <c r="Q7" s="165">
        <f>M7+O7</f>
        <v>13613142737</v>
      </c>
      <c r="R7" s="265"/>
      <c r="S7" s="265"/>
      <c r="T7" s="179"/>
      <c r="U7" s="167"/>
      <c r="V7" s="167"/>
    </row>
    <row r="8" spans="1:22" s="37" customFormat="1" ht="46.5" customHeight="1">
      <c r="A8" s="155" t="s">
        <v>102</v>
      </c>
      <c r="B8" s="177"/>
      <c r="C8" s="178" t="s">
        <v>103</v>
      </c>
      <c r="E8" s="273">
        <v>0.15</v>
      </c>
      <c r="G8" s="165">
        <v>0</v>
      </c>
      <c r="H8" s="165"/>
      <c r="I8" s="165">
        <v>0</v>
      </c>
      <c r="J8" s="165"/>
      <c r="K8" s="165">
        <f t="shared" ref="K8:K12" si="0">G8+I8</f>
        <v>0</v>
      </c>
      <c r="L8" s="165"/>
      <c r="M8" s="165">
        <v>1342418150</v>
      </c>
      <c r="N8" s="165"/>
      <c r="O8" s="165">
        <v>0</v>
      </c>
      <c r="P8" s="165"/>
      <c r="Q8" s="165">
        <f t="shared" ref="Q8:Q12" si="1">M8+O8</f>
        <v>1342418150</v>
      </c>
      <c r="R8" s="265"/>
      <c r="S8" s="265"/>
      <c r="T8" s="179"/>
      <c r="V8" s="167"/>
    </row>
    <row r="9" spans="1:22" s="37" customFormat="1" ht="46.5" customHeight="1">
      <c r="A9" s="155" t="s">
        <v>129</v>
      </c>
      <c r="B9" s="177"/>
      <c r="C9" s="178" t="s">
        <v>131</v>
      </c>
      <c r="E9" s="273">
        <v>0.185</v>
      </c>
      <c r="G9" s="165">
        <v>3132987120</v>
      </c>
      <c r="H9" s="165"/>
      <c r="I9" s="165">
        <v>0</v>
      </c>
      <c r="J9" s="165"/>
      <c r="K9" s="165">
        <f t="shared" si="0"/>
        <v>3132987120</v>
      </c>
      <c r="L9" s="165"/>
      <c r="M9" s="165">
        <v>5411332638</v>
      </c>
      <c r="N9" s="165"/>
      <c r="O9" s="165">
        <v>0</v>
      </c>
      <c r="P9" s="165"/>
      <c r="Q9" s="165">
        <f t="shared" si="1"/>
        <v>5411332638</v>
      </c>
      <c r="R9" s="265"/>
      <c r="S9" s="265"/>
      <c r="T9" s="179"/>
      <c r="U9" s="167"/>
      <c r="V9" s="167"/>
    </row>
    <row r="10" spans="1:22" s="37" customFormat="1" ht="46.5" customHeight="1">
      <c r="A10" s="155" t="s">
        <v>108</v>
      </c>
      <c r="B10" s="177"/>
      <c r="C10" s="178" t="s">
        <v>96</v>
      </c>
      <c r="E10" s="273" t="s">
        <v>96</v>
      </c>
      <c r="G10" s="165">
        <v>200726144.57142857</v>
      </c>
      <c r="H10" s="165"/>
      <c r="I10" s="165">
        <v>-518771</v>
      </c>
      <c r="J10" s="165"/>
      <c r="K10" s="165">
        <f>G10+I10</f>
        <v>200207373.57142857</v>
      </c>
      <c r="L10" s="165"/>
      <c r="M10" s="165">
        <v>8282410034.5714283</v>
      </c>
      <c r="N10" s="165"/>
      <c r="O10" s="165">
        <v>-700833</v>
      </c>
      <c r="P10" s="165"/>
      <c r="Q10" s="165">
        <f t="shared" si="1"/>
        <v>8281709201.5714283</v>
      </c>
      <c r="R10" s="265"/>
      <c r="S10" s="265"/>
      <c r="T10" s="179"/>
      <c r="U10" s="167"/>
      <c r="V10" s="167"/>
    </row>
    <row r="11" spans="1:22" s="37" customFormat="1" ht="46.5" customHeight="1">
      <c r="A11" s="155" t="s">
        <v>107</v>
      </c>
      <c r="B11" s="177"/>
      <c r="C11" s="178" t="s">
        <v>96</v>
      </c>
      <c r="E11" s="273" t="s">
        <v>96</v>
      </c>
      <c r="G11" s="165">
        <v>33460963.428571433</v>
      </c>
      <c r="H11" s="165"/>
      <c r="I11" s="165">
        <v>0</v>
      </c>
      <c r="J11" s="165"/>
      <c r="K11" s="165">
        <f t="shared" si="0"/>
        <v>33460963.428571433</v>
      </c>
      <c r="L11" s="165"/>
      <c r="M11" s="165">
        <v>1380408278.4285717</v>
      </c>
      <c r="N11" s="165"/>
      <c r="O11" s="165">
        <v>0</v>
      </c>
      <c r="P11" s="165"/>
      <c r="Q11" s="165">
        <f t="shared" si="1"/>
        <v>1380408278.4285717</v>
      </c>
      <c r="R11" s="265"/>
      <c r="S11" s="265"/>
      <c r="T11" s="179"/>
      <c r="U11" s="167"/>
      <c r="V11" s="167"/>
    </row>
    <row r="12" spans="1:22" s="37" customFormat="1" ht="46.5" customHeight="1">
      <c r="A12" s="155" t="s">
        <v>93</v>
      </c>
      <c r="B12" s="177"/>
      <c r="C12" s="178" t="s">
        <v>96</v>
      </c>
      <c r="E12" s="273" t="s">
        <v>96</v>
      </c>
      <c r="G12" s="165">
        <v>24288588</v>
      </c>
      <c r="H12" s="165"/>
      <c r="I12" s="165">
        <v>0</v>
      </c>
      <c r="J12" s="165"/>
      <c r="K12" s="165">
        <f t="shared" si="0"/>
        <v>24288588</v>
      </c>
      <c r="L12" s="165"/>
      <c r="M12" s="165">
        <v>12116806845</v>
      </c>
      <c r="N12" s="165"/>
      <c r="O12" s="165">
        <v>0</v>
      </c>
      <c r="P12" s="165"/>
      <c r="Q12" s="165">
        <f t="shared" si="1"/>
        <v>12116806845</v>
      </c>
      <c r="R12" s="265"/>
      <c r="S12" s="265"/>
      <c r="T12" s="179"/>
      <c r="U12" s="167"/>
      <c r="V12" s="167"/>
    </row>
    <row r="13" spans="1:22" ht="47.45" customHeight="1" thickBot="1">
      <c r="A13" s="155"/>
      <c r="B13" s="180"/>
      <c r="C13" s="180"/>
      <c r="D13" s="180"/>
      <c r="E13" s="180"/>
      <c r="F13" s="180"/>
      <c r="G13" s="181">
        <f>SUM(G7:G12)</f>
        <v>7356503138</v>
      </c>
      <c r="H13" s="182"/>
      <c r="I13" s="181">
        <f>SUM(I7:I12)</f>
        <v>-518771</v>
      </c>
      <c r="J13" s="182"/>
      <c r="K13" s="181">
        <f>SUM(K7:K12)</f>
        <v>7355984367</v>
      </c>
      <c r="L13" s="182"/>
      <c r="M13" s="181">
        <f>SUM(M7:M12)</f>
        <v>42146518683</v>
      </c>
      <c r="N13" s="182"/>
      <c r="O13" s="181">
        <f>SUM(O7:O12)</f>
        <v>-700833</v>
      </c>
      <c r="P13" s="183" t="e">
        <f>SUM(#REF!)</f>
        <v>#REF!</v>
      </c>
      <c r="Q13" s="181">
        <f>SUM(Q7:Q12)</f>
        <v>42145817850</v>
      </c>
      <c r="R13" s="184"/>
      <c r="S13" s="161"/>
    </row>
    <row r="14" spans="1:22" ht="22.5" thickTop="1">
      <c r="H14" s="37"/>
      <c r="J14" s="37"/>
      <c r="L14" s="37"/>
      <c r="N14" s="37"/>
      <c r="S14" s="160"/>
    </row>
    <row r="15" spans="1:22">
      <c r="H15" s="37"/>
      <c r="J15" s="37"/>
      <c r="L15" s="37"/>
      <c r="N15" s="37"/>
    </row>
    <row r="16" spans="1:22">
      <c r="H16" s="37"/>
      <c r="J16" s="37"/>
      <c r="L16" s="37"/>
    </row>
    <row r="17" spans="5:22" s="186" customFormat="1">
      <c r="E17" s="165"/>
      <c r="F17" s="165"/>
      <c r="G17" s="165"/>
      <c r="H17" s="165"/>
      <c r="I17" s="165"/>
      <c r="J17" s="165"/>
      <c r="K17" s="165"/>
      <c r="L17" s="165"/>
      <c r="M17" s="165"/>
      <c r="O17" s="242"/>
      <c r="Q17" s="157"/>
      <c r="U17" s="167"/>
      <c r="V17" s="167"/>
    </row>
    <row r="18" spans="5:22" s="186" customFormat="1">
      <c r="E18" s="165"/>
      <c r="F18" s="165"/>
      <c r="G18" s="165"/>
      <c r="H18" s="165"/>
      <c r="I18" s="165"/>
      <c r="J18" s="165"/>
      <c r="K18" s="165"/>
      <c r="L18" s="165"/>
      <c r="M18" s="165"/>
      <c r="O18" s="188"/>
      <c r="Q18" s="157"/>
      <c r="U18" s="167"/>
      <c r="V18" s="167"/>
    </row>
    <row r="19" spans="5:22">
      <c r="E19" s="165"/>
      <c r="F19" s="165"/>
      <c r="G19" s="165"/>
      <c r="H19" s="165"/>
      <c r="I19" s="165"/>
      <c r="J19" s="165"/>
      <c r="K19" s="165"/>
      <c r="L19" s="165"/>
      <c r="M19" s="165"/>
      <c r="Q19" s="157"/>
    </row>
    <row r="20" spans="5:22">
      <c r="E20" s="165"/>
      <c r="F20" s="165"/>
      <c r="G20" s="165"/>
      <c r="H20" s="165"/>
      <c r="I20" s="165"/>
      <c r="J20" s="165"/>
      <c r="K20" s="165"/>
      <c r="L20" s="165"/>
      <c r="M20" s="165"/>
      <c r="Q20" s="157"/>
    </row>
    <row r="21" spans="5:22">
      <c r="K21" s="157"/>
      <c r="Q21" s="157"/>
    </row>
    <row r="22" spans="5:22">
      <c r="K22" s="157"/>
      <c r="Q22" s="157"/>
    </row>
    <row r="23" spans="5:22">
      <c r="K23" s="157"/>
      <c r="Q23" s="157"/>
    </row>
    <row r="24" spans="5:22">
      <c r="K24" s="157"/>
      <c r="Q24" s="157"/>
    </row>
  </sheetData>
  <autoFilter ref="A6:Q6" xr:uid="{00000000-0009-0000-0000-000006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view="pageBreakPreview" zoomScale="80" zoomScaleNormal="100" zoomScaleSheetLayoutView="80" workbookViewId="0">
      <selection activeCell="O8" sqref="O8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5" t="s">
        <v>92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ht="22.5">
      <c r="A2" s="335" t="s">
        <v>57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</row>
    <row r="3" spans="1:19" ht="22.5">
      <c r="A3" s="335" t="s">
        <v>136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19" ht="22.5">
      <c r="A4" s="336" t="s">
        <v>77</v>
      </c>
      <c r="B4" s="336"/>
      <c r="C4" s="336"/>
      <c r="D4" s="336"/>
      <c r="E4" s="336"/>
      <c r="F4" s="336"/>
      <c r="G4" s="336"/>
      <c r="H4" s="336"/>
      <c r="I4" s="337"/>
      <c r="J4" s="337"/>
      <c r="K4" s="337"/>
      <c r="L4" s="337"/>
      <c r="M4" s="337"/>
      <c r="N4" s="337"/>
      <c r="O4" s="337"/>
      <c r="P4" s="337"/>
      <c r="Q4" s="336"/>
      <c r="R4" s="336"/>
      <c r="S4" s="336"/>
    </row>
    <row r="6" spans="1:19" ht="18.75">
      <c r="C6" s="333" t="s">
        <v>78</v>
      </c>
      <c r="D6" s="334"/>
      <c r="E6" s="334"/>
      <c r="F6" s="334"/>
      <c r="G6" s="334"/>
      <c r="I6" s="333" t="s">
        <v>79</v>
      </c>
      <c r="J6" s="334"/>
      <c r="K6" s="334"/>
      <c r="L6" s="334"/>
      <c r="M6" s="334"/>
      <c r="O6" s="333" t="s">
        <v>139</v>
      </c>
      <c r="P6" s="334"/>
      <c r="Q6" s="334"/>
      <c r="R6" s="334"/>
      <c r="S6" s="334"/>
    </row>
    <row r="7" spans="1:19" ht="56.25">
      <c r="A7" s="38" t="s">
        <v>80</v>
      </c>
      <c r="C7" s="33" t="s">
        <v>81</v>
      </c>
      <c r="E7" s="33" t="s">
        <v>82</v>
      </c>
      <c r="G7" s="33" t="s">
        <v>83</v>
      </c>
      <c r="I7" s="33" t="s">
        <v>84</v>
      </c>
      <c r="K7" s="33" t="s">
        <v>85</v>
      </c>
      <c r="M7" s="33" t="s">
        <v>86</v>
      </c>
      <c r="O7" s="33" t="s">
        <v>84</v>
      </c>
      <c r="Q7" s="33" t="s">
        <v>85</v>
      </c>
      <c r="S7" s="33" t="s">
        <v>86</v>
      </c>
    </row>
    <row r="8" spans="1:19" ht="21.75">
      <c r="A8" s="102" t="s">
        <v>97</v>
      </c>
      <c r="B8" s="32"/>
      <c r="C8" s="50" t="s">
        <v>96</v>
      </c>
      <c r="D8" s="9"/>
      <c r="E8" s="50" t="s">
        <v>96</v>
      </c>
      <c r="F8" s="9"/>
      <c r="G8" s="63">
        <v>0</v>
      </c>
      <c r="H8" s="9"/>
      <c r="I8" s="61">
        <v>0</v>
      </c>
      <c r="J8" s="61"/>
      <c r="K8" s="61">
        <v>0</v>
      </c>
      <c r="L8" s="61"/>
      <c r="M8" s="61">
        <f>I8+K8</f>
        <v>0</v>
      </c>
      <c r="N8" s="61"/>
      <c r="O8" s="61">
        <v>0</v>
      </c>
      <c r="P8" s="61"/>
      <c r="Q8" s="61">
        <v>0</v>
      </c>
      <c r="R8" s="61"/>
      <c r="S8" s="61">
        <f>O8+Q8</f>
        <v>0</v>
      </c>
    </row>
    <row r="9" spans="1:19" ht="18.75" thickBot="1">
      <c r="A9" s="34" t="s">
        <v>87</v>
      </c>
      <c r="I9" s="62">
        <f>SUM(I8:I8)</f>
        <v>0</v>
      </c>
      <c r="J9" s="34" t="e">
        <f>SUM(#REF!)</f>
        <v>#REF!</v>
      </c>
      <c r="K9" s="62">
        <f>SUM(K8:K8)</f>
        <v>0</v>
      </c>
      <c r="L9" s="34" t="e">
        <f>SUM(#REF!)</f>
        <v>#REF!</v>
      </c>
      <c r="M9" s="62">
        <f>SUM(M8:M8)</f>
        <v>0</v>
      </c>
      <c r="N9" s="34" t="e">
        <f>SUM(#REF!)</f>
        <v>#REF!</v>
      </c>
      <c r="O9" s="62">
        <f>SUM(O8:O8)</f>
        <v>0</v>
      </c>
      <c r="P9" s="34"/>
      <c r="Q9" s="62">
        <f>SUM(Q8)</f>
        <v>0</v>
      </c>
      <c r="R9" s="34" t="e">
        <f>SUM(#REF!)</f>
        <v>#REF!</v>
      </c>
      <c r="S9" s="62">
        <f>SUM(S8:S8)</f>
        <v>0</v>
      </c>
    </row>
    <row r="10" spans="1:19" ht="18.75" thickTop="1">
      <c r="I10" s="35"/>
      <c r="K10" s="35"/>
      <c r="M10" s="35"/>
      <c r="O10" s="35"/>
      <c r="Q10" s="35"/>
      <c r="S10" s="35"/>
    </row>
    <row r="11" spans="1:19" ht="16.5" customHeight="1"/>
    <row r="12" spans="1:19" s="61" customFormat="1" ht="18"/>
    <row r="13" spans="1:19" s="61" customFormat="1" ht="18"/>
    <row r="14" spans="1:19" s="61" customFormat="1" ht="18"/>
    <row r="15" spans="1:19" s="61" customFormat="1" ht="18"/>
    <row r="16" spans="1:19" s="61" customFormat="1" ht="18"/>
    <row r="17" s="61" customFormat="1" ht="18"/>
    <row r="18" s="61" customFormat="1" ht="18"/>
    <row r="19" s="61" customFormat="1" ht="18"/>
    <row r="20" s="61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8"/>
  <sheetViews>
    <sheetView rightToLeft="1" view="pageBreakPreview" zoomScale="80" zoomScaleNormal="100" zoomScaleSheetLayoutView="80" workbookViewId="0">
      <selection activeCell="O19" sqref="O19"/>
    </sheetView>
  </sheetViews>
  <sheetFormatPr defaultColWidth="9.140625" defaultRowHeight="17.25"/>
  <cols>
    <col min="1" max="1" width="41.140625" style="186" bestFit="1" customWidth="1"/>
    <col min="2" max="2" width="1.28515625" style="186" customWidth="1"/>
    <col min="3" max="3" width="17.28515625" style="186" bestFit="1" customWidth="1"/>
    <col min="4" max="4" width="0.85546875" style="186" customWidth="1"/>
    <col min="5" max="5" width="24.5703125" style="202" bestFit="1" customWidth="1"/>
    <col min="6" max="6" width="0.5703125" style="202" customWidth="1"/>
    <col min="7" max="7" width="22.5703125" style="202" bestFit="1" customWidth="1"/>
    <col min="8" max="8" width="0.85546875" style="202" customWidth="1"/>
    <col min="9" max="9" width="22" style="203" bestFit="1" customWidth="1"/>
    <col min="10" max="10" width="0.5703125" style="203" customWidth="1"/>
    <col min="11" max="11" width="19" style="203" bestFit="1" customWidth="1"/>
    <col min="12" max="12" width="0.42578125" style="203" customWidth="1"/>
    <col min="13" max="13" width="26.28515625" style="203" bestFit="1" customWidth="1"/>
    <col min="14" max="14" width="0.42578125" style="203" customWidth="1"/>
    <col min="15" max="15" width="24.28515625" style="203" bestFit="1" customWidth="1"/>
    <col min="16" max="16" width="0.5703125" style="203" customWidth="1"/>
    <col min="17" max="17" width="24.28515625" style="203" bestFit="1" customWidth="1"/>
    <col min="18" max="18" width="13.140625" style="186" bestFit="1" customWidth="1"/>
    <col min="19" max="19" width="9.140625" style="186"/>
    <col min="20" max="20" width="23.140625" style="186" bestFit="1" customWidth="1"/>
    <col min="21" max="16384" width="9.140625" style="186"/>
  </cols>
  <sheetData>
    <row r="1" spans="1:19" ht="22.5">
      <c r="A1" s="338" t="s">
        <v>92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9" ht="22.5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9" ht="22.5">
      <c r="A3" s="338" t="str">
        <f>' سهام'!A3:W3</f>
        <v>برای ماه منتهی به 1401/04/31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</row>
    <row r="4" spans="1:19" ht="22.5">
      <c r="A4" s="344" t="s">
        <v>65</v>
      </c>
      <c r="B4" s="344"/>
      <c r="C4" s="344"/>
      <c r="D4" s="344"/>
      <c r="E4" s="344"/>
      <c r="F4" s="344"/>
      <c r="G4" s="344"/>
      <c r="H4" s="344"/>
      <c r="I4" s="344"/>
      <c r="J4" s="345"/>
      <c r="K4" s="345"/>
      <c r="L4" s="345"/>
      <c r="M4" s="345"/>
      <c r="N4" s="345"/>
      <c r="O4" s="345"/>
      <c r="P4" s="345"/>
      <c r="Q4" s="345"/>
    </row>
    <row r="5" spans="1:19" ht="15.75" customHeight="1" thickBot="1">
      <c r="A5" s="37"/>
      <c r="B5" s="37"/>
      <c r="C5" s="342" t="s">
        <v>137</v>
      </c>
      <c r="D5" s="342"/>
      <c r="E5" s="342"/>
      <c r="F5" s="342"/>
      <c r="G5" s="342"/>
      <c r="H5" s="342"/>
      <c r="I5" s="342"/>
      <c r="J5" s="31"/>
      <c r="K5" s="343" t="s">
        <v>138</v>
      </c>
      <c r="L5" s="343"/>
      <c r="M5" s="343"/>
      <c r="N5" s="343"/>
      <c r="O5" s="343"/>
      <c r="P5" s="343"/>
      <c r="Q5" s="343"/>
    </row>
    <row r="6" spans="1:19" ht="22.5" thickBot="1">
      <c r="A6" s="189" t="s">
        <v>38</v>
      </c>
      <c r="B6" s="189"/>
      <c r="C6" s="255" t="s">
        <v>3</v>
      </c>
      <c r="D6" s="189"/>
      <c r="E6" s="256" t="s">
        <v>45</v>
      </c>
      <c r="F6" s="190"/>
      <c r="G6" s="257" t="s">
        <v>42</v>
      </c>
      <c r="H6" s="190"/>
      <c r="I6" s="253" t="s">
        <v>46</v>
      </c>
      <c r="J6" s="31"/>
      <c r="K6" s="252" t="s">
        <v>3</v>
      </c>
      <c r="L6" s="191"/>
      <c r="M6" s="253" t="s">
        <v>21</v>
      </c>
      <c r="N6" s="191"/>
      <c r="O6" s="252" t="s">
        <v>42</v>
      </c>
      <c r="P6" s="191"/>
      <c r="Q6" s="254" t="s">
        <v>46</v>
      </c>
    </row>
    <row r="7" spans="1:19" ht="21.75">
      <c r="A7" s="192" t="s">
        <v>98</v>
      </c>
      <c r="B7" s="193"/>
      <c r="C7" s="194">
        <v>0</v>
      </c>
      <c r="D7" s="193"/>
      <c r="E7" s="194">
        <v>0</v>
      </c>
      <c r="F7" s="165"/>
      <c r="G7" s="195">
        <v>0</v>
      </c>
      <c r="H7" s="165"/>
      <c r="I7" s="165">
        <f>E7+G7</f>
        <v>0</v>
      </c>
      <c r="J7" s="196"/>
      <c r="K7" s="194">
        <v>13500</v>
      </c>
      <c r="L7" s="193"/>
      <c r="M7" s="194">
        <v>12787221904</v>
      </c>
      <c r="N7" s="165"/>
      <c r="O7" s="195">
        <v>-12693650306</v>
      </c>
      <c r="P7" s="197"/>
      <c r="Q7" s="165">
        <f>M7+O7</f>
        <v>93571598</v>
      </c>
      <c r="R7" s="188"/>
      <c r="S7" s="188"/>
    </row>
    <row r="8" spans="1:19" ht="21.75">
      <c r="A8" s="192" t="s">
        <v>111</v>
      </c>
      <c r="B8" s="193"/>
      <c r="C8" s="194">
        <v>0</v>
      </c>
      <c r="D8" s="193"/>
      <c r="E8" s="194">
        <v>0</v>
      </c>
      <c r="F8" s="165"/>
      <c r="G8" s="195">
        <v>0</v>
      </c>
      <c r="H8" s="165"/>
      <c r="I8" s="165">
        <f t="shared" ref="I8:I11" si="0">E8+G8</f>
        <v>0</v>
      </c>
      <c r="J8" s="196"/>
      <c r="K8" s="194">
        <v>84732</v>
      </c>
      <c r="L8" s="193"/>
      <c r="M8" s="194">
        <v>83090630896</v>
      </c>
      <c r="N8" s="165"/>
      <c r="O8" s="195">
        <v>-82819899252</v>
      </c>
      <c r="P8" s="197"/>
      <c r="Q8" s="165">
        <f t="shared" ref="Q8:Q11" si="1">M8+O8</f>
        <v>270731644</v>
      </c>
      <c r="R8" s="188"/>
      <c r="S8" s="188"/>
    </row>
    <row r="9" spans="1:19" ht="21.75">
      <c r="A9" s="192" t="s">
        <v>112</v>
      </c>
      <c r="B9" s="193"/>
      <c r="C9" s="194">
        <v>0</v>
      </c>
      <c r="D9" s="193"/>
      <c r="E9" s="194">
        <v>0</v>
      </c>
      <c r="F9" s="165"/>
      <c r="G9" s="195">
        <v>0</v>
      </c>
      <c r="H9" s="165"/>
      <c r="I9" s="165">
        <f t="shared" si="0"/>
        <v>0</v>
      </c>
      <c r="J9" s="196"/>
      <c r="K9" s="194">
        <v>99342</v>
      </c>
      <c r="L9" s="193"/>
      <c r="M9" s="194">
        <v>95873912831</v>
      </c>
      <c r="N9" s="165"/>
      <c r="O9" s="195">
        <v>-95543669134</v>
      </c>
      <c r="P9" s="197"/>
      <c r="Q9" s="165">
        <f t="shared" si="1"/>
        <v>330243697</v>
      </c>
      <c r="R9" s="188"/>
      <c r="S9" s="188"/>
    </row>
    <row r="10" spans="1:19" ht="21.75">
      <c r="A10" s="192" t="s">
        <v>104</v>
      </c>
      <c r="B10" s="193"/>
      <c r="C10" s="194">
        <v>280000</v>
      </c>
      <c r="D10" s="193"/>
      <c r="E10" s="194">
        <v>282210960083</v>
      </c>
      <c r="F10" s="165"/>
      <c r="G10" s="195">
        <v>-280050750000</v>
      </c>
      <c r="H10" s="165"/>
      <c r="I10" s="165">
        <f t="shared" si="0"/>
        <v>2160210083</v>
      </c>
      <c r="J10" s="196"/>
      <c r="K10" s="194">
        <v>280000</v>
      </c>
      <c r="L10" s="193"/>
      <c r="M10" s="194">
        <v>282210960083</v>
      </c>
      <c r="N10" s="165"/>
      <c r="O10" s="195">
        <v>-280050750000</v>
      </c>
      <c r="P10" s="197"/>
      <c r="Q10" s="165">
        <f t="shared" si="1"/>
        <v>2160210083</v>
      </c>
      <c r="R10" s="188"/>
      <c r="S10" s="188"/>
    </row>
    <row r="11" spans="1:19" ht="21.75">
      <c r="A11" s="192" t="s">
        <v>102</v>
      </c>
      <c r="B11" s="193"/>
      <c r="C11" s="194">
        <v>0</v>
      </c>
      <c r="D11" s="193"/>
      <c r="E11" s="194">
        <v>0</v>
      </c>
      <c r="F11" s="165"/>
      <c r="G11" s="195">
        <v>0</v>
      </c>
      <c r="H11" s="165"/>
      <c r="I11" s="165">
        <f t="shared" si="0"/>
        <v>0</v>
      </c>
      <c r="J11" s="196"/>
      <c r="K11" s="194">
        <v>65000</v>
      </c>
      <c r="L11" s="193"/>
      <c r="M11" s="194">
        <v>64973216637</v>
      </c>
      <c r="N11" s="165"/>
      <c r="O11" s="195">
        <v>-64621710562</v>
      </c>
      <c r="P11" s="197"/>
      <c r="Q11" s="165">
        <f t="shared" si="1"/>
        <v>351506075</v>
      </c>
      <c r="R11" s="188"/>
      <c r="S11" s="188"/>
    </row>
    <row r="12" spans="1:19" ht="23.25" thickBot="1">
      <c r="E12" s="198">
        <f>SUM(E7:E11)</f>
        <v>282210960083</v>
      </c>
      <c r="F12" s="186"/>
      <c r="G12" s="198">
        <f>SUM(G7:G11)</f>
        <v>-280050750000</v>
      </c>
      <c r="H12" s="186"/>
      <c r="I12" s="198">
        <f>SUM(I7:I11)</f>
        <v>2160210083</v>
      </c>
      <c r="J12" s="186"/>
      <c r="K12" s="186"/>
      <c r="L12" s="186"/>
      <c r="M12" s="198">
        <f>SUM(M7:M11)</f>
        <v>538935942351</v>
      </c>
      <c r="N12" s="186"/>
      <c r="O12" s="198">
        <f>SUM(O7:O11)</f>
        <v>-535729679254</v>
      </c>
      <c r="P12" s="186"/>
      <c r="Q12" s="198">
        <f>SUM(Q7:Q11)</f>
        <v>3206263097</v>
      </c>
    </row>
    <row r="13" spans="1:19" ht="23.25" thickTop="1">
      <c r="E13" s="199"/>
      <c r="F13" s="186"/>
      <c r="G13" s="199"/>
      <c r="H13" s="186"/>
      <c r="I13" s="199"/>
      <c r="J13" s="186"/>
      <c r="K13" s="186"/>
      <c r="L13" s="186"/>
      <c r="M13" s="199"/>
      <c r="N13" s="186"/>
      <c r="O13" s="199"/>
      <c r="P13" s="186"/>
      <c r="Q13" s="199"/>
    </row>
    <row r="14" spans="1:19" ht="10.5" customHeight="1">
      <c r="A14" s="37"/>
      <c r="B14" s="37"/>
      <c r="C14" s="37"/>
      <c r="D14" s="37"/>
      <c r="E14" s="167"/>
      <c r="F14" s="167"/>
      <c r="G14" s="167"/>
      <c r="H14" s="167"/>
      <c r="I14" s="31"/>
      <c r="J14" s="31"/>
      <c r="K14" s="31"/>
      <c r="L14" s="31"/>
      <c r="M14" s="31"/>
      <c r="N14" s="31"/>
      <c r="O14" s="31"/>
      <c r="P14" s="31"/>
      <c r="Q14" s="31"/>
    </row>
    <row r="15" spans="1:19" ht="21.75">
      <c r="A15" s="339" t="s">
        <v>44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1"/>
    </row>
    <row r="16" spans="1:19" ht="6" customHeight="1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</row>
    <row r="17" spans="1:17" ht="18" customHeight="1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</row>
    <row r="18" spans="1:17" ht="21.75">
      <c r="I18" s="165"/>
      <c r="Q18" s="165"/>
    </row>
    <row r="19" spans="1:17" s="204" customFormat="1" ht="24"/>
    <row r="20" spans="1:17" s="204" customFormat="1" ht="24"/>
    <row r="21" spans="1:17" s="204" customFormat="1" ht="24.75">
      <c r="Q21" s="205"/>
    </row>
    <row r="22" spans="1:17" s="204" customFormat="1" ht="24"/>
    <row r="23" spans="1:17" s="204" customFormat="1" ht="24"/>
    <row r="24" spans="1:17" s="204" customFormat="1" ht="24"/>
    <row r="25" spans="1:17" s="204" customFormat="1" ht="24"/>
    <row r="26" spans="1:17" s="204" customFormat="1" ht="24"/>
    <row r="27" spans="1:17" s="204" customFormat="1" ht="24"/>
    <row r="28" spans="1:17" s="204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5:Q1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  <rowBreaks count="1" manualBreakCount="1">
    <brk id="1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Fariba Abdoli</cp:lastModifiedBy>
  <cp:lastPrinted>2019-05-29T09:35:10Z</cp:lastPrinted>
  <dcterms:created xsi:type="dcterms:W3CDTF">2017-11-22T14:26:20Z</dcterms:created>
  <dcterms:modified xsi:type="dcterms:W3CDTF">2022-08-03T05:59:47Z</dcterms:modified>
</cp:coreProperties>
</file>